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13245" windowHeight="7515" tabRatio="888" activeTab="12"/>
  </bookViews>
  <sheets>
    <sheet name="T1" sheetId="1" r:id="rId1"/>
    <sheet name="T2-A" sheetId="2" r:id="rId2"/>
    <sheet name="T2A-Infantil" sheetId="3" r:id="rId3"/>
    <sheet name="T2A-Novel" sheetId="4" r:id="rId4"/>
    <sheet name="T2A-Damas" sheetId="5" r:id="rId5"/>
    <sheet name="T2-B" sheetId="6" r:id="rId6"/>
    <sheet name="T3" sheetId="7" r:id="rId7"/>
    <sheet name="T5-A" sheetId="8" r:id="rId8"/>
    <sheet name="T5-B" sheetId="9" r:id="rId9"/>
    <sheet name="T6" sheetId="10" r:id="rId10"/>
    <sheet name="T7" sheetId="11" r:id="rId11"/>
    <sheet name="T8" sheetId="12" r:id="rId12"/>
    <sheet name="CAT 1-24" sheetId="13" r:id="rId13"/>
  </sheets>
  <definedNames/>
  <calcPr fullCalcOnLoad="1"/>
</workbook>
</file>

<file path=xl/sharedStrings.xml><?xml version="1.0" encoding="utf-8"?>
<sst xmlns="http://schemas.openxmlformats.org/spreadsheetml/2006/main" count="1752" uniqueCount="197">
  <si>
    <t>Posición</t>
  </si>
  <si>
    <t>Escuderia</t>
  </si>
  <si>
    <t>Piloto</t>
  </si>
  <si>
    <t>COCHE</t>
  </si>
  <si>
    <t>P. Cat</t>
  </si>
  <si>
    <t>Cat.</t>
  </si>
  <si>
    <t>Total</t>
  </si>
  <si>
    <t>Pos+Cat</t>
  </si>
  <si>
    <t>Tr-1</t>
  </si>
  <si>
    <t>Tr-2</t>
  </si>
  <si>
    <t>Tr-3</t>
  </si>
  <si>
    <t>Tr-4</t>
  </si>
  <si>
    <t>Tr-5</t>
  </si>
  <si>
    <t>Tr-6</t>
  </si>
  <si>
    <t>Pen.</t>
  </si>
  <si>
    <t>VUELTAS 1</t>
  </si>
  <si>
    <t>PISTAS 1</t>
  </si>
  <si>
    <t>VUELTAS 2</t>
  </si>
  <si>
    <t>PISTAS 2</t>
  </si>
  <si>
    <t>VUELTAS 3</t>
  </si>
  <si>
    <t>PISTAS 3</t>
  </si>
  <si>
    <t>VUELTAS 4</t>
  </si>
  <si>
    <t>PISTAS 4</t>
  </si>
  <si>
    <t>VUELTAS 5</t>
  </si>
  <si>
    <t>PISTAS 5</t>
  </si>
  <si>
    <t>VUELTAS 6</t>
  </si>
  <si>
    <t>PISTAS 6</t>
  </si>
  <si>
    <t>HOBBY+</t>
  </si>
  <si>
    <t>MITSUBISHI PAJERO</t>
  </si>
  <si>
    <t>T3</t>
  </si>
  <si>
    <t>VW TOUAREG</t>
  </si>
  <si>
    <t>RESTART CASTRO</t>
  </si>
  <si>
    <t>PRO TRUCK</t>
  </si>
  <si>
    <t>MITSUBISHI  MONTERO</t>
  </si>
  <si>
    <t>T1</t>
  </si>
  <si>
    <t>PEUGEOT 205</t>
  </si>
  <si>
    <t>MITSUBISHI MONTERO</t>
  </si>
  <si>
    <t>HUMMER</t>
  </si>
  <si>
    <t>T6</t>
  </si>
  <si>
    <t>QST</t>
  </si>
  <si>
    <t>CRS GOATS</t>
  </si>
  <si>
    <t>80/90</t>
  </si>
  <si>
    <t>BENEDICTO CUBILLO</t>
  </si>
  <si>
    <t>MANUEL DE MARCOS</t>
  </si>
  <si>
    <t>MAN</t>
  </si>
  <si>
    <t>SCHLESSER</t>
  </si>
  <si>
    <t>SERGIO CORDERO</t>
  </si>
  <si>
    <t>SAMUEL RUIZ</t>
  </si>
  <si>
    <t>BMW X5</t>
  </si>
  <si>
    <t>MERCEDES</t>
  </si>
  <si>
    <t>LUIS ORTS</t>
  </si>
  <si>
    <t>ALBERTO ALONSO</t>
  </si>
  <si>
    <t>CARLOS DE LA CRUZ</t>
  </si>
  <si>
    <t>BUGGY</t>
  </si>
  <si>
    <t>CITROËN 2X</t>
  </si>
  <si>
    <t>PEDRO IZQUIERDO</t>
  </si>
  <si>
    <t>CRISTINA LARA</t>
  </si>
  <si>
    <t>NISSAN PATROL</t>
  </si>
  <si>
    <t>PEUGEOT 405</t>
  </si>
  <si>
    <t>RITTOMMY</t>
  </si>
  <si>
    <t>PRO-TRUCK</t>
  </si>
  <si>
    <t>PODIUM SLOT</t>
  </si>
  <si>
    <t>MIGUEL ROZAS</t>
  </si>
  <si>
    <t>ALEJANDRO MATEO</t>
  </si>
  <si>
    <t>NIZA TEAM</t>
  </si>
  <si>
    <t>VICENTE MORENO</t>
  </si>
  <si>
    <t>GUILLERMO MORENO</t>
  </si>
  <si>
    <t>Infantil</t>
  </si>
  <si>
    <t>Novel</t>
  </si>
  <si>
    <t>Damas</t>
  </si>
  <si>
    <t>1ª Prueba</t>
  </si>
  <si>
    <t>2ª Prueba</t>
  </si>
  <si>
    <t>3ª Prueba</t>
  </si>
  <si>
    <t>4ª Prueba</t>
  </si>
  <si>
    <t>5ª Prueba</t>
  </si>
  <si>
    <t>6ª Prueba</t>
  </si>
  <si>
    <t>TOTAL</t>
  </si>
  <si>
    <t>MAS SLOT</t>
  </si>
  <si>
    <t>LORENZO CASTRO</t>
  </si>
  <si>
    <t>VICTOR AYDILLO</t>
  </si>
  <si>
    <t>MARCOS GARCIA</t>
  </si>
  <si>
    <t>MV RACING</t>
  </si>
  <si>
    <t>ALBERTO ELVIRA</t>
  </si>
  <si>
    <t>JOSE LUIS ORTIZ</t>
  </si>
  <si>
    <t>CARLOS LOPEZ</t>
  </si>
  <si>
    <t>JUAN JOSE CABEZAS</t>
  </si>
  <si>
    <t>MATEOS TEAM</t>
  </si>
  <si>
    <t>JESUS MATEO SR.</t>
  </si>
  <si>
    <t>PIREZ SLOT</t>
  </si>
  <si>
    <t>ANGEL LUIS HUETE</t>
  </si>
  <si>
    <t>DW SLOT</t>
  </si>
  <si>
    <t>LUIS VEGA</t>
  </si>
  <si>
    <t>TWISTER-PLAY SLOT</t>
  </si>
  <si>
    <t>DANIEL ORTIZ DOMINGO</t>
  </si>
  <si>
    <t>ISMAEL HUELVES</t>
  </si>
  <si>
    <t>CARLOS SANPEI</t>
  </si>
  <si>
    <t>FERNANDO ORTIZ REVUELTA</t>
  </si>
  <si>
    <t>MUBUTU TEAM</t>
  </si>
  <si>
    <t>LORENZO CALLEJA</t>
  </si>
  <si>
    <t>LUIS CESPEDES</t>
  </si>
  <si>
    <t>JUAN JOSE OVEJO</t>
  </si>
  <si>
    <t>FEDERICO YNZENGA</t>
  </si>
  <si>
    <t>PLANET SLOT TEAM</t>
  </si>
  <si>
    <t>JOSE MARIA MEDINA PEREZ</t>
  </si>
  <si>
    <t>MASLOT-DW SLOT</t>
  </si>
  <si>
    <t>LUIS DEMOFILO</t>
  </si>
  <si>
    <t>JUAN ANTONIO FERNANDEZ</t>
  </si>
  <si>
    <t>JESUS MATEO JR.</t>
  </si>
  <si>
    <t>SAMUEL VILLARINO</t>
  </si>
  <si>
    <t>MIGUEL RUIZ</t>
  </si>
  <si>
    <t>ADOLFO MARTINEZ</t>
  </si>
  <si>
    <t>JAVIER ELVIRA</t>
  </si>
  <si>
    <t>VICTOR GUISADO</t>
  </si>
  <si>
    <t>MORENO SLOT</t>
  </si>
  <si>
    <t>CARLOS FERNANDEZ</t>
  </si>
  <si>
    <t>MANUEL NAVARRO</t>
  </si>
  <si>
    <t>RITTOMY</t>
  </si>
  <si>
    <t>RAMON PÉREZ</t>
  </si>
  <si>
    <t>MVR</t>
  </si>
  <si>
    <t>MRP-HOBBY+</t>
  </si>
  <si>
    <t>ALBA GUTIERREZ</t>
  </si>
  <si>
    <t>MATIAS MUJICA</t>
  </si>
  <si>
    <t>ANTONIO MARTOS</t>
  </si>
  <si>
    <t>ISMAEL MARTINEZ MORENO</t>
  </si>
  <si>
    <t>JOSE IGNACIO MARTINEZ</t>
  </si>
  <si>
    <t>MARIO ORTIZ DOMINGO</t>
  </si>
  <si>
    <t>RPS SLOT</t>
  </si>
  <si>
    <t>RAUL SANDONIS</t>
  </si>
  <si>
    <t>RPS</t>
  </si>
  <si>
    <t>DANIEL ABDALA</t>
  </si>
  <si>
    <t>AUTOESCUELA SIERRA</t>
  </si>
  <si>
    <t>NACHO PARDO</t>
  </si>
  <si>
    <t>JUAN ANGEL CABEZAS</t>
  </si>
  <si>
    <t>MARCOS CÓRDOBA</t>
  </si>
  <si>
    <t>T2-A</t>
  </si>
  <si>
    <t>T2A-IN</t>
  </si>
  <si>
    <t>T2A-NO</t>
  </si>
  <si>
    <t>T2A-DA</t>
  </si>
  <si>
    <t>T2-B</t>
  </si>
  <si>
    <t>JAVIER GUTIERREZ JR.</t>
  </si>
  <si>
    <t>DAVID JIMENEZ</t>
  </si>
  <si>
    <t>TOMAS AYDILLO</t>
  </si>
  <si>
    <t>PACO HERNANDEZ</t>
  </si>
  <si>
    <t>DANIEL ORTIZ</t>
  </si>
  <si>
    <t>PORFIRIO SANDONIS</t>
  </si>
  <si>
    <t>MARIO ORTIZ</t>
  </si>
  <si>
    <t>FERNANDO ORTIZ</t>
  </si>
  <si>
    <t>CHEMA YNZENGA</t>
  </si>
  <si>
    <t>BRUNO MORENO</t>
  </si>
  <si>
    <t>T5-A</t>
  </si>
  <si>
    <t>T5-B</t>
  </si>
  <si>
    <t>T-7</t>
  </si>
  <si>
    <t>T-6</t>
  </si>
  <si>
    <t>DAVID PIREZ</t>
  </si>
  <si>
    <t xml:space="preserve">JUAN PIREZ </t>
  </si>
  <si>
    <t>JAVIER GUTIERRES JR.</t>
  </si>
  <si>
    <t>JAVIER GUTIERREZ SR</t>
  </si>
  <si>
    <t>C-1/24</t>
  </si>
  <si>
    <t>PLAY SLOT</t>
  </si>
  <si>
    <t>ALBERTO RUIZ</t>
  </si>
  <si>
    <t>ADRIAN PONCE</t>
  </si>
  <si>
    <t>SLOT PLANABAIXA</t>
  </si>
  <si>
    <t>ALBERTO PARADIS JR.</t>
  </si>
  <si>
    <t>ISMAEL MARTINEZ</t>
  </si>
  <si>
    <t>ALBERTO PALADIS LLOP</t>
  </si>
  <si>
    <t>JOSE ANTONIO GOMEZ</t>
  </si>
  <si>
    <t>SLOT PLANA BAIXA</t>
  </si>
  <si>
    <t>ALBERTO PARADIS SR.</t>
  </si>
  <si>
    <t>DIEGO MARTIN</t>
  </si>
  <si>
    <t>TIERRY MARTIN</t>
  </si>
  <si>
    <t>CARLOS SAMPEY</t>
  </si>
  <si>
    <t>EMILIO DOMINGOS</t>
  </si>
  <si>
    <t>FRANCISCO FERNANDEZ</t>
  </si>
  <si>
    <t>DEMO SLOT</t>
  </si>
  <si>
    <t>GUILLERME DOMINGOS</t>
  </si>
  <si>
    <t>JOSE ANTONIO</t>
  </si>
  <si>
    <t>T4</t>
  </si>
  <si>
    <t>T2</t>
  </si>
  <si>
    <t>JESUS MATEOS SR.</t>
  </si>
  <si>
    <t>ALBERTO PARADIZ SR.</t>
  </si>
  <si>
    <t>PODIUM</t>
  </si>
  <si>
    <t>80-90</t>
  </si>
  <si>
    <t>T-8</t>
  </si>
  <si>
    <t>ALBERTO AlLONSO</t>
  </si>
  <si>
    <t xml:space="preserve">CRS GOAST </t>
  </si>
  <si>
    <t>80/90 RACING</t>
  </si>
  <si>
    <t>JAVIER GUTIERREZ JR</t>
  </si>
  <si>
    <t>JESUS MATEOS</t>
  </si>
  <si>
    <t xml:space="preserve">HOBBY + </t>
  </si>
  <si>
    <t xml:space="preserve">DANIEL ORTIZ </t>
  </si>
  <si>
    <t>R.P.S.</t>
  </si>
  <si>
    <t>ALEJANDRO MATEOS</t>
  </si>
  <si>
    <t>CARLOS PRIETO</t>
  </si>
  <si>
    <t>HOBBY +</t>
  </si>
  <si>
    <t xml:space="preserve">RA RACING </t>
  </si>
  <si>
    <t>JAIME OLIVARES</t>
  </si>
  <si>
    <t xml:space="preserve">MARIO ORTIZ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</si>
</sst>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  <numFmt numFmtId="173" formatCode="#,##0.0000_ ;\-#,##0.0000\ "/>
    <numFmt numFmtId="174" formatCode="0.0000"/>
  </numFmts>
  <fonts count="30">
    <font>
      <sz val="10"/>
      <name val="Arial"/>
      <family val="0"/>
    </font>
    <font>
      <b/>
      <sz val="12"/>
      <color indexed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36"/>
      <color indexed="9"/>
      <name val="Arial Black"/>
      <family val="2"/>
    </font>
    <font>
      <b/>
      <sz val="14"/>
      <color indexed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2" fillId="16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72" fontId="6" fillId="8" borderId="14" xfId="0" applyNumberFormat="1" applyFont="1" applyFill="1" applyBorder="1" applyAlignment="1">
      <alignment horizontal="center"/>
    </xf>
    <xf numFmtId="2" fontId="7" fillId="8" borderId="0" xfId="0" applyNumberFormat="1" applyFont="1" applyFill="1" applyBorder="1" applyAlignment="1">
      <alignment horizontal="center"/>
    </xf>
    <xf numFmtId="3" fontId="5" fillId="26" borderId="14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2" fontId="6" fillId="8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1" fillId="19" borderId="1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2" fontId="7" fillId="8" borderId="12" xfId="0" applyNumberFormat="1" applyFont="1" applyFill="1" applyBorder="1" applyAlignment="1">
      <alignment horizontal="center"/>
    </xf>
    <xf numFmtId="3" fontId="5" fillId="26" borderId="12" xfId="0" applyNumberFormat="1" applyFont="1" applyFill="1" applyBorder="1" applyAlignment="1">
      <alignment horizontal="center"/>
    </xf>
    <xf numFmtId="0" fontId="11" fillId="19" borderId="14" xfId="0" applyFont="1" applyFill="1" applyBorder="1" applyAlignment="1">
      <alignment horizontal="center"/>
    </xf>
    <xf numFmtId="3" fontId="5" fillId="26" borderId="0" xfId="0" applyNumberFormat="1" applyFont="1" applyFill="1" applyAlignment="1">
      <alignment horizontal="center"/>
    </xf>
    <xf numFmtId="0" fontId="0" fillId="0" borderId="14" xfId="0" applyBorder="1" applyAlignment="1">
      <alignment/>
    </xf>
    <xf numFmtId="3" fontId="5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Fill="1" applyAlignment="1">
      <alignment horizontal="center"/>
    </xf>
    <xf numFmtId="0" fontId="10" fillId="27" borderId="0" xfId="0" applyFont="1" applyFill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17" fontId="10" fillId="27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2" fontId="6" fillId="8" borderId="0" xfId="0" applyNumberFormat="1" applyFont="1" applyFill="1" applyAlignment="1">
      <alignment horizontal="center"/>
    </xf>
    <xf numFmtId="0" fontId="11" fillId="19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8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3"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8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1.8515625" style="0" bestFit="1" customWidth="1"/>
    <col min="2" max="2" width="21.57421875" style="0" bestFit="1" customWidth="1"/>
    <col min="3" max="3" width="36.28125" style="0" bestFit="1" customWidth="1"/>
    <col min="4" max="4" width="24.421875" style="0" hidden="1" customWidth="1"/>
    <col min="5" max="5" width="8.7109375" style="0" hidden="1" customWidth="1"/>
    <col min="6" max="6" width="6.28125" style="0" bestFit="1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8" width="13.7109375" style="0" bestFit="1" customWidth="1"/>
    <col min="49" max="49" width="6.7109375" style="0" bestFit="1" customWidth="1"/>
    <col min="50" max="50" width="9.7109375" style="0" bestFit="1" customWidth="1"/>
  </cols>
  <sheetData>
    <row r="1" ht="56.25" thickBot="1">
      <c r="A1" s="35" t="s">
        <v>34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21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8" t="s">
        <v>41</v>
      </c>
      <c r="C3" s="36" t="s">
        <v>80</v>
      </c>
      <c r="D3" s="17" t="s">
        <v>30</v>
      </c>
      <c r="E3" s="9">
        <f>COUNTIF(F$3:F3,F3)</f>
        <v>1</v>
      </c>
      <c r="F3" s="17" t="s">
        <v>34</v>
      </c>
      <c r="G3" s="18">
        <f>SUM(I3:O3)</f>
        <v>8699</v>
      </c>
      <c r="H3" s="11" t="str">
        <f>CONCATENATE(E3,"º-",F3)</f>
        <v>1º-T1</v>
      </c>
      <c r="I3" s="12">
        <f>SUM(P3*155,Q3)</f>
        <v>1439</v>
      </c>
      <c r="J3" s="12">
        <f>SUM(R3*155,S3)</f>
        <v>1278</v>
      </c>
      <c r="K3" s="12">
        <f>SUM(T3*196,U3)</f>
        <v>1522</v>
      </c>
      <c r="L3" s="12">
        <f>SUM(V3*196,W3)</f>
        <v>1146</v>
      </c>
      <c r="M3" s="12">
        <f>SUM(X3*135,Y3)</f>
        <v>1581</v>
      </c>
      <c r="N3" s="12">
        <f>SUM(Z3*135,AA3)</f>
        <v>1733</v>
      </c>
      <c r="O3" s="19"/>
      <c r="P3">
        <v>9</v>
      </c>
      <c r="Q3">
        <v>44</v>
      </c>
      <c r="R3">
        <v>8</v>
      </c>
      <c r="S3">
        <v>38</v>
      </c>
      <c r="T3">
        <v>7</v>
      </c>
      <c r="U3">
        <v>150</v>
      </c>
      <c r="V3">
        <v>5</v>
      </c>
      <c r="W3">
        <v>166</v>
      </c>
      <c r="X3">
        <v>11</v>
      </c>
      <c r="Y3">
        <v>96</v>
      </c>
      <c r="Z3">
        <v>12</v>
      </c>
      <c r="AA3" s="14">
        <v>113</v>
      </c>
      <c r="AB3" s="15">
        <f>IF(E3=1,20,0)</f>
        <v>20</v>
      </c>
      <c r="AC3" s="15">
        <f>IF(E3=2,17,0)</f>
        <v>0</v>
      </c>
      <c r="AD3" s="15">
        <f>IF(E3=3,15,0)</f>
        <v>0</v>
      </c>
      <c r="AE3" s="15">
        <f>IF(E3=4,13,0)</f>
        <v>0</v>
      </c>
      <c r="AF3" s="15">
        <f>IF(E3=5,11,0)</f>
        <v>0</v>
      </c>
      <c r="AG3" s="15">
        <f>IF(E3=6,10,0)</f>
        <v>0</v>
      </c>
      <c r="AH3" s="15">
        <f>IF(E3=7,9,0)</f>
        <v>0</v>
      </c>
      <c r="AI3" s="15">
        <f>IF(E3=8,8,0)</f>
        <v>0</v>
      </c>
      <c r="AJ3" s="15">
        <f>IF(E3=9,7,0)</f>
        <v>0</v>
      </c>
      <c r="AK3" s="15">
        <f>IF(E3=10,6,0)</f>
        <v>0</v>
      </c>
      <c r="AL3" s="15">
        <f>IF(E3=11,5,0)</f>
        <v>0</v>
      </c>
      <c r="AM3" s="15">
        <f>IF(E3=12,4,0)</f>
        <v>0</v>
      </c>
      <c r="AN3" s="15">
        <f>IF(E3=13,3,0)</f>
        <v>0</v>
      </c>
      <c r="AO3" s="15">
        <f>IF(E3=14,2,0)</f>
        <v>0</v>
      </c>
      <c r="AP3" s="15">
        <f>IF(E3=15,1,0)</f>
        <v>0</v>
      </c>
      <c r="AQ3" s="16">
        <v>30</v>
      </c>
      <c r="AR3" s="22">
        <v>30</v>
      </c>
      <c r="AS3" s="22">
        <v>23</v>
      </c>
      <c r="AT3" s="22"/>
      <c r="AU3" s="22"/>
      <c r="AV3" s="22"/>
      <c r="AW3" s="22"/>
      <c r="AX3" s="23">
        <f>AQ3+AR3+AS3+AT3+AU3+AV3+AW3</f>
        <v>83</v>
      </c>
    </row>
    <row r="4" spans="1:50" ht="18.75">
      <c r="A4" s="7">
        <f aca="true" t="shared" si="0" ref="A4:A67">+A3+1</f>
        <v>2</v>
      </c>
      <c r="B4" s="8" t="s">
        <v>40</v>
      </c>
      <c r="C4" s="37" t="s">
        <v>84</v>
      </c>
      <c r="D4" s="17" t="s">
        <v>28</v>
      </c>
      <c r="E4" s="9">
        <f>COUNTIF(F$3:F4,F4)</f>
        <v>2</v>
      </c>
      <c r="F4" s="17" t="s">
        <v>34</v>
      </c>
      <c r="G4" s="18">
        <f>SUM(I4:O4)</f>
        <v>9982</v>
      </c>
      <c r="H4" s="11" t="str">
        <f>CONCATENATE(E4,"º-",F4)</f>
        <v>2º-T1</v>
      </c>
      <c r="I4" s="12">
        <f>SUM(P4*155,Q4)</f>
        <v>1684</v>
      </c>
      <c r="J4" s="12">
        <f>SUM(R4*155,S4)</f>
        <v>1599</v>
      </c>
      <c r="K4" s="12">
        <f>SUM(T4*196,U4)</f>
        <v>1770</v>
      </c>
      <c r="L4" s="12">
        <f>SUM(V4*196,W4)</f>
        <v>1641</v>
      </c>
      <c r="M4" s="12">
        <f>SUM(X4*135,Y4)</f>
        <v>1700</v>
      </c>
      <c r="N4" s="12">
        <f>SUM(Z4*135,AA4)</f>
        <v>1588</v>
      </c>
      <c r="O4" s="19"/>
      <c r="P4">
        <v>10</v>
      </c>
      <c r="Q4">
        <v>134</v>
      </c>
      <c r="R4">
        <v>10</v>
      </c>
      <c r="S4">
        <v>49</v>
      </c>
      <c r="T4">
        <v>9</v>
      </c>
      <c r="U4">
        <v>6</v>
      </c>
      <c r="V4">
        <v>8</v>
      </c>
      <c r="W4">
        <v>73</v>
      </c>
      <c r="X4">
        <v>12</v>
      </c>
      <c r="Y4">
        <v>80</v>
      </c>
      <c r="Z4">
        <v>11</v>
      </c>
      <c r="AA4" s="14">
        <v>103</v>
      </c>
      <c r="AB4" s="15">
        <f>IF(E4=1,20,0)</f>
        <v>0</v>
      </c>
      <c r="AC4" s="15">
        <f>IF(E4=2,17,0)</f>
        <v>17</v>
      </c>
      <c r="AD4" s="15">
        <f>IF(E4=3,15,0)</f>
        <v>0</v>
      </c>
      <c r="AE4" s="15">
        <f>IF(E4=4,13,0)</f>
        <v>0</v>
      </c>
      <c r="AF4" s="15">
        <f>IF(E4=5,11,0)</f>
        <v>0</v>
      </c>
      <c r="AG4" s="15">
        <f>IF(E4=6,10,0)</f>
        <v>0</v>
      </c>
      <c r="AH4" s="15">
        <f>IF(E4=7,9,0)</f>
        <v>0</v>
      </c>
      <c r="AI4" s="15">
        <f>IF(E4=8,8,0)</f>
        <v>0</v>
      </c>
      <c r="AJ4" s="15">
        <f>IF(E4=9,7,0)</f>
        <v>0</v>
      </c>
      <c r="AK4" s="15">
        <f>IF(E4=10,6,0)</f>
        <v>0</v>
      </c>
      <c r="AL4" s="15">
        <f>IF(E4=11,5,0)</f>
        <v>0</v>
      </c>
      <c r="AM4" s="15">
        <f>IF(E4=12,4,0)</f>
        <v>0</v>
      </c>
      <c r="AN4" s="15">
        <f>IF(E4=13,3,0)</f>
        <v>0</v>
      </c>
      <c r="AO4" s="15">
        <f>IF(E4=14,2,0)</f>
        <v>0</v>
      </c>
      <c r="AP4" s="15">
        <f>IF(E4=15,1,0)</f>
        <v>0</v>
      </c>
      <c r="AQ4" s="16">
        <v>20</v>
      </c>
      <c r="AR4" s="22">
        <v>12</v>
      </c>
      <c r="AS4" s="22">
        <v>30</v>
      </c>
      <c r="AT4" s="22"/>
      <c r="AU4" s="22"/>
      <c r="AV4" s="22"/>
      <c r="AW4" s="22"/>
      <c r="AX4" s="23">
        <f>AQ4+AR4+AS4+AT4+AU4+AV4+AW4</f>
        <v>62</v>
      </c>
    </row>
    <row r="5" spans="1:50" ht="18.75">
      <c r="A5" s="7">
        <f t="shared" si="0"/>
        <v>3</v>
      </c>
      <c r="B5" s="8" t="s">
        <v>119</v>
      </c>
      <c r="C5" s="38" t="s">
        <v>51</v>
      </c>
      <c r="D5" s="17" t="s">
        <v>36</v>
      </c>
      <c r="E5" s="9">
        <f>COUNTIF(F$3:F5,F5)</f>
        <v>3</v>
      </c>
      <c r="F5" s="17" t="s">
        <v>34</v>
      </c>
      <c r="G5" s="18">
        <f>SUM(I5:O5)</f>
        <v>10740</v>
      </c>
      <c r="H5" s="11" t="str">
        <f>CONCATENATE(E5,"º-",F5)</f>
        <v>3º-T1</v>
      </c>
      <c r="I5" s="12">
        <f>SUM(P5*155,Q5)</f>
        <v>1797</v>
      </c>
      <c r="J5" s="12">
        <f>SUM(R5*155,S5)</f>
        <v>1735</v>
      </c>
      <c r="K5" s="12">
        <f>SUM(T5*196,U5)</f>
        <v>1889</v>
      </c>
      <c r="L5" s="12">
        <f>SUM(V5*196,W5)</f>
        <v>1800</v>
      </c>
      <c r="M5" s="12">
        <f>SUM(X5*135,Y5)</f>
        <v>1856</v>
      </c>
      <c r="N5" s="12">
        <f>SUM(Z5*135,AA5)</f>
        <v>1663</v>
      </c>
      <c r="O5" s="19"/>
      <c r="P5">
        <v>11</v>
      </c>
      <c r="Q5">
        <v>92</v>
      </c>
      <c r="R5">
        <v>11</v>
      </c>
      <c r="S5">
        <v>30</v>
      </c>
      <c r="T5">
        <v>9</v>
      </c>
      <c r="U5">
        <v>125</v>
      </c>
      <c r="V5">
        <v>9</v>
      </c>
      <c r="W5">
        <v>36</v>
      </c>
      <c r="X5">
        <v>13</v>
      </c>
      <c r="Y5">
        <v>101</v>
      </c>
      <c r="Z5">
        <v>12</v>
      </c>
      <c r="AA5" s="14">
        <v>43</v>
      </c>
      <c r="AB5" s="15">
        <f>IF(E5=1,20,0)</f>
        <v>0</v>
      </c>
      <c r="AC5" s="15">
        <f>IF(E5=2,17,0)</f>
        <v>0</v>
      </c>
      <c r="AD5" s="15">
        <f>IF(E5=3,15,0)</f>
        <v>15</v>
      </c>
      <c r="AE5" s="15">
        <f>IF(E5=4,13,0)</f>
        <v>0</v>
      </c>
      <c r="AF5" s="15">
        <f>IF(E5=5,11,0)</f>
        <v>0</v>
      </c>
      <c r="AG5" s="15">
        <f>IF(E5=6,10,0)</f>
        <v>0</v>
      </c>
      <c r="AH5" s="15">
        <f>IF(E5=7,9,0)</f>
        <v>0</v>
      </c>
      <c r="AI5" s="15">
        <f>IF(E5=8,8,0)</f>
        <v>0</v>
      </c>
      <c r="AJ5" s="15">
        <f>IF(E5=9,7,0)</f>
        <v>0</v>
      </c>
      <c r="AK5" s="15">
        <f>IF(E5=10,6,0)</f>
        <v>0</v>
      </c>
      <c r="AL5" s="15">
        <f>IF(E5=11,5,0)</f>
        <v>0</v>
      </c>
      <c r="AM5" s="15">
        <f>IF(E5=12,4,0)</f>
        <v>0</v>
      </c>
      <c r="AN5" s="15">
        <f>IF(E5=13,3,0)</f>
        <v>0</v>
      </c>
      <c r="AO5" s="15">
        <f>IF(E5=14,2,0)</f>
        <v>0</v>
      </c>
      <c r="AP5" s="15">
        <f>IF(E5=15,1,0)</f>
        <v>0</v>
      </c>
      <c r="AQ5" s="16">
        <v>11</v>
      </c>
      <c r="AR5" s="22">
        <v>20</v>
      </c>
      <c r="AS5" s="22">
        <v>26</v>
      </c>
      <c r="AT5" s="22"/>
      <c r="AU5" s="22"/>
      <c r="AV5" s="22"/>
      <c r="AW5" s="22"/>
      <c r="AX5" s="23">
        <f>AQ5+AR5+AS5+AT5+AU5+AV5+AW5</f>
        <v>57</v>
      </c>
    </row>
    <row r="6" spans="1:50" ht="18.75">
      <c r="A6" s="7">
        <f t="shared" si="0"/>
        <v>4</v>
      </c>
      <c r="B6" s="8" t="s">
        <v>41</v>
      </c>
      <c r="C6" s="38" t="s">
        <v>83</v>
      </c>
      <c r="D6" s="17" t="s">
        <v>57</v>
      </c>
      <c r="E6" s="9">
        <f>COUNTIF(F$3:F6,F6)</f>
        <v>4</v>
      </c>
      <c r="F6" s="17" t="s">
        <v>34</v>
      </c>
      <c r="G6" s="18">
        <f>SUM(I6:O6)</f>
        <v>9279</v>
      </c>
      <c r="H6" s="11" t="str">
        <f>CONCATENATE(E6,"º-",F6)</f>
        <v>4º-T1</v>
      </c>
      <c r="I6" s="12">
        <f>SUM(P6*155,Q6)</f>
        <v>1695</v>
      </c>
      <c r="J6" s="12">
        <f>SUM(R6*155,S6)</f>
        <v>1593</v>
      </c>
      <c r="K6" s="12">
        <f>SUM(T6*196,U6)</f>
        <v>1564</v>
      </c>
      <c r="L6" s="12">
        <f>SUM(V6*196,W6)</f>
        <v>1556</v>
      </c>
      <c r="M6" s="12">
        <f>SUM(X6*135,Y6)</f>
        <v>1311</v>
      </c>
      <c r="N6" s="12">
        <f>SUM(Z6*135,AA6)</f>
        <v>1560</v>
      </c>
      <c r="O6" s="19"/>
      <c r="P6">
        <v>10</v>
      </c>
      <c r="Q6">
        <v>145</v>
      </c>
      <c r="R6">
        <v>10</v>
      </c>
      <c r="S6">
        <v>43</v>
      </c>
      <c r="T6">
        <v>7</v>
      </c>
      <c r="U6">
        <v>192</v>
      </c>
      <c r="V6">
        <v>7</v>
      </c>
      <c r="W6">
        <v>184</v>
      </c>
      <c r="X6">
        <v>9</v>
      </c>
      <c r="Y6">
        <v>96</v>
      </c>
      <c r="Z6">
        <v>11</v>
      </c>
      <c r="AA6" s="14">
        <v>75</v>
      </c>
      <c r="AB6" s="15">
        <f>IF(E6=1,20,0)</f>
        <v>0</v>
      </c>
      <c r="AC6" s="15">
        <f>IF(E6=2,17,0)</f>
        <v>0</v>
      </c>
      <c r="AD6" s="15">
        <f>IF(E6=3,15,0)</f>
        <v>0</v>
      </c>
      <c r="AE6" s="15">
        <f>IF(E6=4,13,0)</f>
        <v>13</v>
      </c>
      <c r="AF6" s="15">
        <f>IF(E6=5,11,0)</f>
        <v>0</v>
      </c>
      <c r="AG6" s="15">
        <f>IF(E6=6,10,0)</f>
        <v>0</v>
      </c>
      <c r="AH6" s="15">
        <f>IF(E6=7,9,0)</f>
        <v>0</v>
      </c>
      <c r="AI6" s="15">
        <f>IF(E6=8,8,0)</f>
        <v>0</v>
      </c>
      <c r="AJ6" s="15">
        <f>IF(E6=9,7,0)</f>
        <v>0</v>
      </c>
      <c r="AK6" s="15">
        <f>IF(E6=10,6,0)</f>
        <v>0</v>
      </c>
      <c r="AL6" s="15">
        <f>IF(E6=11,5,0)</f>
        <v>0</v>
      </c>
      <c r="AM6" s="15">
        <f>IF(E6=12,4,0)</f>
        <v>0</v>
      </c>
      <c r="AN6" s="15">
        <f>IF(E6=13,3,0)</f>
        <v>0</v>
      </c>
      <c r="AO6" s="15">
        <f>IF(E6=14,2,0)</f>
        <v>0</v>
      </c>
      <c r="AP6" s="15">
        <f>IF(E6=15,1,0)</f>
        <v>0</v>
      </c>
      <c r="AQ6" s="16">
        <v>23</v>
      </c>
      <c r="AR6" s="22">
        <v>7</v>
      </c>
      <c r="AS6" s="22">
        <v>14</v>
      </c>
      <c r="AT6" s="22"/>
      <c r="AU6" s="22"/>
      <c r="AV6" s="22"/>
      <c r="AW6" s="22"/>
      <c r="AX6" s="23">
        <f>AQ6+AR6+AS6+AT6+AU6+AV6+AW6</f>
        <v>44</v>
      </c>
    </row>
    <row r="7" spans="1:50" ht="18.75">
      <c r="A7" s="7">
        <f t="shared" si="0"/>
        <v>5</v>
      </c>
      <c r="B7" s="8" t="s">
        <v>39</v>
      </c>
      <c r="C7" s="37" t="s">
        <v>85</v>
      </c>
      <c r="D7" s="17" t="s">
        <v>30</v>
      </c>
      <c r="E7" s="9">
        <f>COUNTIF(F$3:F7,F7)</f>
        <v>5</v>
      </c>
      <c r="F7" s="17" t="s">
        <v>34</v>
      </c>
      <c r="G7" s="18">
        <f>SUM(I7:O7)</f>
        <v>9486</v>
      </c>
      <c r="H7" s="11" t="str">
        <f>CONCATENATE(E7,"º-",F7)</f>
        <v>5º-T1</v>
      </c>
      <c r="I7" s="12">
        <f>SUM(P7*155,Q7)</f>
        <v>1589</v>
      </c>
      <c r="J7" s="12">
        <f>SUM(R7*155,S7)</f>
        <v>1552</v>
      </c>
      <c r="K7" s="12">
        <f>SUM(T7*196,U7)</f>
        <v>1605</v>
      </c>
      <c r="L7" s="12">
        <f>SUM(V7*196,W7)</f>
        <v>1577</v>
      </c>
      <c r="M7" s="12">
        <f>SUM(X7*135,Y7)</f>
        <v>1563</v>
      </c>
      <c r="N7" s="12">
        <f>SUM(Z7*135,AA7)</f>
        <v>1600</v>
      </c>
      <c r="O7" s="19"/>
      <c r="P7">
        <v>10</v>
      </c>
      <c r="Q7">
        <v>39</v>
      </c>
      <c r="R7">
        <v>10</v>
      </c>
      <c r="S7">
        <v>2</v>
      </c>
      <c r="T7">
        <v>8</v>
      </c>
      <c r="U7">
        <v>37</v>
      </c>
      <c r="V7">
        <v>8</v>
      </c>
      <c r="W7">
        <v>9</v>
      </c>
      <c r="X7">
        <v>11</v>
      </c>
      <c r="Y7">
        <v>78</v>
      </c>
      <c r="Z7">
        <v>11</v>
      </c>
      <c r="AA7" s="14">
        <v>115</v>
      </c>
      <c r="AB7" s="15">
        <f>IF(E7=1,20,0)</f>
        <v>0</v>
      </c>
      <c r="AC7" s="15">
        <f>IF(E7=2,17,0)</f>
        <v>0</v>
      </c>
      <c r="AD7" s="15">
        <f>IF(E7=3,15,0)</f>
        <v>0</v>
      </c>
      <c r="AE7" s="15">
        <f>IF(E7=4,13,0)</f>
        <v>0</v>
      </c>
      <c r="AF7" s="15">
        <f>IF(E7=5,11,0)</f>
        <v>11</v>
      </c>
      <c r="AG7" s="15">
        <f>IF(E7=6,10,0)</f>
        <v>0</v>
      </c>
      <c r="AH7" s="15">
        <f>IF(E7=7,9,0)</f>
        <v>0</v>
      </c>
      <c r="AI7" s="15">
        <f>IF(E7=8,8,0)</f>
        <v>0</v>
      </c>
      <c r="AJ7" s="15">
        <f>IF(E7=9,7,0)</f>
        <v>0</v>
      </c>
      <c r="AK7" s="15">
        <f>IF(E7=10,6,0)</f>
        <v>0</v>
      </c>
      <c r="AL7" s="15">
        <f>IF(E7=11,5,0)</f>
        <v>0</v>
      </c>
      <c r="AM7" s="15">
        <f>IF(E7=12,4,0)</f>
        <v>0</v>
      </c>
      <c r="AN7" s="15">
        <f>IF(E7=13,3,0)</f>
        <v>0</v>
      </c>
      <c r="AO7" s="15">
        <f>IF(E7=14,2,0)</f>
        <v>0</v>
      </c>
      <c r="AP7" s="15">
        <f>IF(E7=15,1,0)</f>
        <v>0</v>
      </c>
      <c r="AQ7" s="16">
        <v>18</v>
      </c>
      <c r="AR7" s="22">
        <v>16</v>
      </c>
      <c r="AS7" s="22">
        <v>7</v>
      </c>
      <c r="AT7" s="22"/>
      <c r="AU7" s="22"/>
      <c r="AV7" s="22"/>
      <c r="AW7" s="22"/>
      <c r="AX7" s="23">
        <f>AQ7+AR7+AS7+AT7+AU7+AV7+AW7</f>
        <v>41</v>
      </c>
    </row>
    <row r="8" spans="1:50" ht="18.75">
      <c r="A8" s="7">
        <f t="shared" si="0"/>
        <v>6</v>
      </c>
      <c r="B8" s="8" t="s">
        <v>81</v>
      </c>
      <c r="C8" s="37" t="s">
        <v>82</v>
      </c>
      <c r="D8" s="17" t="s">
        <v>28</v>
      </c>
      <c r="E8" s="9">
        <f>COUNTIF(F$3:F8,F8)</f>
        <v>6</v>
      </c>
      <c r="F8" s="17" t="s">
        <v>34</v>
      </c>
      <c r="G8" s="18">
        <f>SUM(I8:O8)</f>
        <v>10342</v>
      </c>
      <c r="H8" s="11" t="str">
        <f>CONCATENATE(E8,"º-",F8)</f>
        <v>6º-T1</v>
      </c>
      <c r="I8" s="12">
        <f>SUM(P8*155,Q8)</f>
        <v>1712</v>
      </c>
      <c r="J8" s="12">
        <f>SUM(R8*155,S8)</f>
        <v>1703</v>
      </c>
      <c r="K8" s="12">
        <f>SUM(T8*196,U8)</f>
        <v>1758</v>
      </c>
      <c r="L8" s="12">
        <f>SUM(V8*196,W8)</f>
        <v>1736</v>
      </c>
      <c r="M8" s="12">
        <f>SUM(X8*135,Y8)</f>
        <v>1674</v>
      </c>
      <c r="N8" s="12">
        <f>SUM(Z8*135,AA8)</f>
        <v>1759</v>
      </c>
      <c r="O8" s="19"/>
      <c r="P8">
        <v>11</v>
      </c>
      <c r="Q8">
        <v>7</v>
      </c>
      <c r="R8">
        <v>10</v>
      </c>
      <c r="S8">
        <v>153</v>
      </c>
      <c r="T8">
        <v>8</v>
      </c>
      <c r="U8">
        <v>190</v>
      </c>
      <c r="V8">
        <v>8</v>
      </c>
      <c r="W8">
        <v>168</v>
      </c>
      <c r="X8">
        <v>12</v>
      </c>
      <c r="Y8">
        <v>54</v>
      </c>
      <c r="Z8">
        <v>13</v>
      </c>
      <c r="AA8" s="14">
        <v>4</v>
      </c>
      <c r="AB8" s="15">
        <f>IF(E8=1,20,0)</f>
        <v>0</v>
      </c>
      <c r="AC8" s="15">
        <f>IF(E8=2,17,0)</f>
        <v>0</v>
      </c>
      <c r="AD8" s="15">
        <f>IF(E8=3,15,0)</f>
        <v>0</v>
      </c>
      <c r="AE8" s="15">
        <f>IF(E8=4,13,0)</f>
        <v>0</v>
      </c>
      <c r="AF8" s="15">
        <f>IF(E8=5,11,0)</f>
        <v>0</v>
      </c>
      <c r="AG8" s="15">
        <f>IF(E8=6,10,0)</f>
        <v>10</v>
      </c>
      <c r="AH8" s="15">
        <f>IF(E8=7,9,0)</f>
        <v>0</v>
      </c>
      <c r="AI8" s="15">
        <f>IF(E8=8,8,0)</f>
        <v>0</v>
      </c>
      <c r="AJ8" s="15">
        <f>IF(E8=9,7,0)</f>
        <v>0</v>
      </c>
      <c r="AK8" s="15">
        <f>IF(E8=10,6,0)</f>
        <v>0</v>
      </c>
      <c r="AL8" s="15">
        <f>IF(E8=11,5,0)</f>
        <v>0</v>
      </c>
      <c r="AM8" s="15">
        <f>IF(E8=12,4,0)</f>
        <v>0</v>
      </c>
      <c r="AN8" s="15">
        <f>IF(E8=13,3,0)</f>
        <v>0</v>
      </c>
      <c r="AO8" s="15">
        <f>IF(E8=14,2,0)</f>
        <v>0</v>
      </c>
      <c r="AP8" s="15">
        <f>IF(E8=15,1,0)</f>
        <v>0</v>
      </c>
      <c r="AQ8" s="16">
        <v>26</v>
      </c>
      <c r="AR8" s="22">
        <v>14</v>
      </c>
      <c r="AS8" s="22"/>
      <c r="AT8" s="22"/>
      <c r="AU8" s="22"/>
      <c r="AV8" s="22"/>
      <c r="AW8" s="22"/>
      <c r="AX8" s="23">
        <f>AQ8+AR8+AS8+AT8+AU8+AV8+AW8</f>
        <v>40</v>
      </c>
    </row>
    <row r="9" spans="1:50" ht="18.75">
      <c r="A9" s="7">
        <f t="shared" si="0"/>
        <v>7</v>
      </c>
      <c r="B9" s="8" t="s">
        <v>88</v>
      </c>
      <c r="C9" s="37" t="s">
        <v>47</v>
      </c>
      <c r="D9" s="17" t="s">
        <v>28</v>
      </c>
      <c r="E9" s="9">
        <f>COUNTIF(F$3:F9,F9)</f>
        <v>7</v>
      </c>
      <c r="F9" s="17" t="s">
        <v>34</v>
      </c>
      <c r="G9" s="18">
        <f>SUM(I9:O9)</f>
        <v>8789</v>
      </c>
      <c r="H9" s="11" t="str">
        <f>CONCATENATE(E9,"º-",F9)</f>
        <v>7º-T1</v>
      </c>
      <c r="I9" s="12">
        <f>SUM(P9*155,Q9)</f>
        <v>1422</v>
      </c>
      <c r="J9" s="12">
        <f>SUM(R9*155,S9)</f>
        <v>1522</v>
      </c>
      <c r="K9" s="12">
        <f>SUM(T9*196,U9)</f>
        <v>1541</v>
      </c>
      <c r="L9" s="12">
        <f>SUM(V9*196,W9)</f>
        <v>1402</v>
      </c>
      <c r="M9" s="12">
        <f>SUM(X9*135,Y9)</f>
        <v>1463</v>
      </c>
      <c r="N9" s="12">
        <f>SUM(Z9*135,AA9)</f>
        <v>1439</v>
      </c>
      <c r="O9" s="19"/>
      <c r="P9">
        <v>9</v>
      </c>
      <c r="Q9">
        <v>27</v>
      </c>
      <c r="R9">
        <v>9</v>
      </c>
      <c r="S9">
        <v>127</v>
      </c>
      <c r="T9">
        <v>7</v>
      </c>
      <c r="U9">
        <v>169</v>
      </c>
      <c r="V9">
        <v>7</v>
      </c>
      <c r="W9">
        <v>30</v>
      </c>
      <c r="X9">
        <v>10</v>
      </c>
      <c r="Y9">
        <v>113</v>
      </c>
      <c r="Z9">
        <v>10</v>
      </c>
      <c r="AA9" s="14">
        <v>89</v>
      </c>
      <c r="AB9" s="15">
        <f>IF(E9=1,20,0)</f>
        <v>0</v>
      </c>
      <c r="AC9" s="15">
        <f>IF(E9=2,17,0)</f>
        <v>0</v>
      </c>
      <c r="AD9" s="15">
        <f>IF(E9=3,15,0)</f>
        <v>0</v>
      </c>
      <c r="AE9" s="15">
        <f>IF(E9=4,13,0)</f>
        <v>0</v>
      </c>
      <c r="AF9" s="15">
        <f>IF(E9=5,11,0)</f>
        <v>0</v>
      </c>
      <c r="AG9" s="15">
        <f>IF(E9=6,10,0)</f>
        <v>0</v>
      </c>
      <c r="AH9" s="15">
        <f>IF(E9=7,9,0)</f>
        <v>9</v>
      </c>
      <c r="AI9" s="15">
        <f>IF(E9=8,8,0)</f>
        <v>0</v>
      </c>
      <c r="AJ9" s="15">
        <f>IF(E9=9,7,0)</f>
        <v>0</v>
      </c>
      <c r="AK9" s="15">
        <f>IF(E9=10,6,0)</f>
        <v>0</v>
      </c>
      <c r="AL9" s="15">
        <f>IF(E9=11,5,0)</f>
        <v>0</v>
      </c>
      <c r="AM9" s="15">
        <f>IF(E9=12,4,0)</f>
        <v>0</v>
      </c>
      <c r="AN9" s="15">
        <f>IF(E9=13,3,0)</f>
        <v>0</v>
      </c>
      <c r="AO9" s="15">
        <f>IF(E9=14,2,0)</f>
        <v>0</v>
      </c>
      <c r="AP9" s="15">
        <f>IF(E9=15,1,0)</f>
        <v>0</v>
      </c>
      <c r="AQ9" s="16">
        <v>14</v>
      </c>
      <c r="AR9" s="22">
        <v>26</v>
      </c>
      <c r="AS9" s="22"/>
      <c r="AT9" s="22"/>
      <c r="AU9" s="22"/>
      <c r="AV9" s="22"/>
      <c r="AW9" s="22"/>
      <c r="AX9" s="23">
        <f>AQ9+AR9+AS9+AT9+AU9+AV9+AW9</f>
        <v>40</v>
      </c>
    </row>
    <row r="10" spans="1:50" ht="18.75">
      <c r="A10" s="7">
        <f t="shared" si="0"/>
        <v>8</v>
      </c>
      <c r="B10" s="8" t="s">
        <v>119</v>
      </c>
      <c r="C10" s="37" t="s">
        <v>139</v>
      </c>
      <c r="D10" s="17" t="s">
        <v>30</v>
      </c>
      <c r="E10" s="9">
        <f>COUNTIF(F$3:F10,F10)</f>
        <v>8</v>
      </c>
      <c r="F10" s="17" t="s">
        <v>34</v>
      </c>
      <c r="G10" s="18">
        <f>SUM(I10:O10)</f>
        <v>6302</v>
      </c>
      <c r="H10" s="11" t="str">
        <f>CONCATENATE(E10,"º-",F10)</f>
        <v>8º-T1</v>
      </c>
      <c r="I10" s="12">
        <f>SUM(P10*155,Q10)</f>
        <v>1096</v>
      </c>
      <c r="J10" s="12">
        <f>SUM(R10*155,S10)</f>
        <v>1061</v>
      </c>
      <c r="K10" s="12">
        <f>SUM(T10*196,U10)</f>
        <v>1120</v>
      </c>
      <c r="L10" s="12">
        <f>SUM(V10*196,W10)</f>
        <v>608</v>
      </c>
      <c r="M10" s="12">
        <f>SUM(X10*135,Y10)</f>
        <v>1303</v>
      </c>
      <c r="N10" s="12">
        <f>SUM(Z10*135,AA10)</f>
        <v>1114</v>
      </c>
      <c r="O10" s="19"/>
      <c r="P10">
        <v>7</v>
      </c>
      <c r="Q10">
        <v>11</v>
      </c>
      <c r="R10">
        <v>6</v>
      </c>
      <c r="S10">
        <v>131</v>
      </c>
      <c r="T10">
        <v>5</v>
      </c>
      <c r="U10">
        <v>140</v>
      </c>
      <c r="V10">
        <v>3</v>
      </c>
      <c r="W10">
        <v>20</v>
      </c>
      <c r="X10">
        <v>9</v>
      </c>
      <c r="Y10">
        <v>88</v>
      </c>
      <c r="Z10">
        <v>8</v>
      </c>
      <c r="AA10" s="14">
        <v>34</v>
      </c>
      <c r="AB10" s="15">
        <f>IF(E10=1,20,0)</f>
        <v>0</v>
      </c>
      <c r="AC10" s="15">
        <f>IF(E10=2,17,0)</f>
        <v>0</v>
      </c>
      <c r="AD10" s="15">
        <f>IF(E10=3,15,0)</f>
        <v>0</v>
      </c>
      <c r="AE10" s="15">
        <f>IF(E10=4,13,0)</f>
        <v>0</v>
      </c>
      <c r="AF10" s="15">
        <f>IF(E10=5,11,0)</f>
        <v>0</v>
      </c>
      <c r="AG10" s="15">
        <f>IF(E10=6,10,0)</f>
        <v>0</v>
      </c>
      <c r="AH10" s="15">
        <f>IF(E10=7,9,0)</f>
        <v>0</v>
      </c>
      <c r="AI10" s="15">
        <f>IF(E10=8,8,0)</f>
        <v>8</v>
      </c>
      <c r="AJ10" s="15">
        <f>IF(E10=9,7,0)</f>
        <v>0</v>
      </c>
      <c r="AK10" s="15">
        <f>IF(E10=10,6,0)</f>
        <v>0</v>
      </c>
      <c r="AL10" s="15">
        <f>IF(E10=11,5,0)</f>
        <v>0</v>
      </c>
      <c r="AM10" s="15">
        <f>IF(E10=12,4,0)</f>
        <v>0</v>
      </c>
      <c r="AN10" s="15">
        <f>IF(E10=13,3,0)</f>
        <v>0</v>
      </c>
      <c r="AO10" s="15">
        <f>IF(E10=14,2,0)</f>
        <v>0</v>
      </c>
      <c r="AP10" s="15">
        <f>IF(E10=15,1,0)</f>
        <v>0</v>
      </c>
      <c r="AQ10" s="16"/>
      <c r="AR10" s="22">
        <v>18</v>
      </c>
      <c r="AS10" s="22">
        <v>20</v>
      </c>
      <c r="AT10" s="22"/>
      <c r="AU10" s="22"/>
      <c r="AV10" s="22"/>
      <c r="AW10" s="22"/>
      <c r="AX10" s="23">
        <f>AQ10+AR10+AS10+AT10+AU10+AV10+AW10</f>
        <v>38</v>
      </c>
    </row>
    <row r="11" spans="1:50" ht="18.75">
      <c r="A11" s="7">
        <f t="shared" si="0"/>
        <v>9</v>
      </c>
      <c r="B11" s="8" t="s">
        <v>41</v>
      </c>
      <c r="C11" s="37" t="s">
        <v>46</v>
      </c>
      <c r="D11" s="17" t="s">
        <v>28</v>
      </c>
      <c r="E11" s="9">
        <f>COUNTIF(F$3:F11,F11)</f>
        <v>9</v>
      </c>
      <c r="F11" s="17" t="s">
        <v>34</v>
      </c>
      <c r="G11" s="18">
        <f>SUM(I11:O11)</f>
        <v>9263</v>
      </c>
      <c r="H11" s="11" t="str">
        <f>CONCATENATE(E11,"º-",F11)</f>
        <v>9º-T1</v>
      </c>
      <c r="I11" s="12">
        <f>SUM(P11*155,Q11)</f>
        <v>1411</v>
      </c>
      <c r="J11" s="12">
        <f>SUM(R11*155,S11)</f>
        <v>1598</v>
      </c>
      <c r="K11" s="12">
        <f>SUM(T11*196,U11)</f>
        <v>1748</v>
      </c>
      <c r="L11" s="12">
        <f>SUM(V11*196,W11)</f>
        <v>1505</v>
      </c>
      <c r="M11" s="12">
        <f>SUM(X11*135,Y11)</f>
        <v>1440</v>
      </c>
      <c r="N11" s="12">
        <f>SUM(Z11*135,AA11)</f>
        <v>1561</v>
      </c>
      <c r="O11" s="19"/>
      <c r="P11">
        <v>9</v>
      </c>
      <c r="Q11">
        <v>16</v>
      </c>
      <c r="R11">
        <v>10</v>
      </c>
      <c r="S11">
        <v>48</v>
      </c>
      <c r="T11">
        <v>8</v>
      </c>
      <c r="U11">
        <v>180</v>
      </c>
      <c r="V11">
        <v>7</v>
      </c>
      <c r="W11">
        <v>133</v>
      </c>
      <c r="X11">
        <v>10</v>
      </c>
      <c r="Y11">
        <v>90</v>
      </c>
      <c r="Z11">
        <v>11</v>
      </c>
      <c r="AA11" s="14">
        <v>76</v>
      </c>
      <c r="AB11" s="15">
        <f>IF(E11=1,20,0)</f>
        <v>0</v>
      </c>
      <c r="AC11" s="15">
        <f>IF(E11=2,17,0)</f>
        <v>0</v>
      </c>
      <c r="AD11" s="15">
        <f>IF(E11=3,15,0)</f>
        <v>0</v>
      </c>
      <c r="AE11" s="15">
        <f>IF(E11=4,13,0)</f>
        <v>0</v>
      </c>
      <c r="AF11" s="15">
        <f>IF(E11=5,11,0)</f>
        <v>0</v>
      </c>
      <c r="AG11" s="15">
        <f>IF(E11=6,10,0)</f>
        <v>0</v>
      </c>
      <c r="AH11" s="15">
        <f>IF(E11=7,9,0)</f>
        <v>0</v>
      </c>
      <c r="AI11" s="15">
        <f>IF(E11=8,8,0)</f>
        <v>0</v>
      </c>
      <c r="AJ11" s="15">
        <f>IF(E11=9,7,0)</f>
        <v>7</v>
      </c>
      <c r="AK11" s="15">
        <f>IF(E11=10,6,0)</f>
        <v>0</v>
      </c>
      <c r="AL11" s="15">
        <f>IF(E11=11,5,0)</f>
        <v>0</v>
      </c>
      <c r="AM11" s="15">
        <f>IF(E11=12,4,0)</f>
        <v>0</v>
      </c>
      <c r="AN11" s="15">
        <f>IF(E11=13,3,0)</f>
        <v>0</v>
      </c>
      <c r="AO11" s="15">
        <f>IF(E11=14,2,0)</f>
        <v>0</v>
      </c>
      <c r="AP11" s="15">
        <f>IF(E11=15,1,0)</f>
        <v>0</v>
      </c>
      <c r="AQ11" s="16">
        <v>9</v>
      </c>
      <c r="AR11" s="22">
        <v>11</v>
      </c>
      <c r="AS11" s="22">
        <v>18</v>
      </c>
      <c r="AT11" s="22"/>
      <c r="AU11" s="22"/>
      <c r="AV11" s="22"/>
      <c r="AW11" s="22"/>
      <c r="AX11" s="23">
        <f>AQ11+AR11+AS11+AT11+AU11+AV11+AW11</f>
        <v>38</v>
      </c>
    </row>
    <row r="12" spans="1:50" ht="18.75">
      <c r="A12" s="7">
        <f t="shared" si="0"/>
        <v>10</v>
      </c>
      <c r="B12" s="8" t="s">
        <v>31</v>
      </c>
      <c r="C12" s="37" t="s">
        <v>43</v>
      </c>
      <c r="D12" s="17" t="s">
        <v>30</v>
      </c>
      <c r="E12" s="9">
        <f>COUNTIF(F$3:F12,F12)</f>
        <v>10</v>
      </c>
      <c r="F12" s="17" t="s">
        <v>34</v>
      </c>
      <c r="G12" s="18">
        <f>SUM(I12:O12)</f>
        <v>9562</v>
      </c>
      <c r="H12" s="11" t="str">
        <f>CONCATENATE(E12,"º-",F12)</f>
        <v>10º-T1</v>
      </c>
      <c r="I12" s="12">
        <f>SUM(P12*155,Q12)</f>
        <v>1564</v>
      </c>
      <c r="J12" s="12">
        <f>SUM(R12*155,S12)</f>
        <v>1582</v>
      </c>
      <c r="K12" s="12">
        <f>SUM(T12*196,U12)</f>
        <v>1527</v>
      </c>
      <c r="L12" s="12">
        <f>SUM(V12*196,W12)</f>
        <v>1672</v>
      </c>
      <c r="M12" s="12">
        <f>SUM(X12*135,Y12)</f>
        <v>1567</v>
      </c>
      <c r="N12" s="12">
        <f>SUM(Z12*135,AA12)</f>
        <v>1650</v>
      </c>
      <c r="O12" s="19"/>
      <c r="P12">
        <v>10</v>
      </c>
      <c r="Q12">
        <v>14</v>
      </c>
      <c r="R12">
        <v>10</v>
      </c>
      <c r="S12">
        <v>32</v>
      </c>
      <c r="T12">
        <v>7</v>
      </c>
      <c r="U12">
        <v>155</v>
      </c>
      <c r="V12">
        <v>8</v>
      </c>
      <c r="W12">
        <v>104</v>
      </c>
      <c r="X12">
        <v>11</v>
      </c>
      <c r="Y12">
        <v>82</v>
      </c>
      <c r="Z12">
        <v>12</v>
      </c>
      <c r="AA12" s="14">
        <v>30</v>
      </c>
      <c r="AB12" s="15">
        <f>IF(E12=1,20,0)</f>
        <v>0</v>
      </c>
      <c r="AC12" s="15">
        <f>IF(E12=2,17,0)</f>
        <v>0</v>
      </c>
      <c r="AD12" s="15">
        <f>IF(E12=3,15,0)</f>
        <v>0</v>
      </c>
      <c r="AE12" s="15">
        <f>IF(E12=4,13,0)</f>
        <v>0</v>
      </c>
      <c r="AF12" s="15">
        <f>IF(E12=5,11,0)</f>
        <v>0</v>
      </c>
      <c r="AG12" s="15">
        <f>IF(E12=6,10,0)</f>
        <v>0</v>
      </c>
      <c r="AH12" s="15">
        <f>IF(E12=7,9,0)</f>
        <v>0</v>
      </c>
      <c r="AI12" s="15">
        <f>IF(E12=8,8,0)</f>
        <v>0</v>
      </c>
      <c r="AJ12" s="15">
        <f>IF(E12=9,7,0)</f>
        <v>0</v>
      </c>
      <c r="AK12" s="15">
        <f>IF(E12=10,6,0)</f>
        <v>6</v>
      </c>
      <c r="AL12" s="15">
        <f>IF(E12=11,5,0)</f>
        <v>0</v>
      </c>
      <c r="AM12" s="15">
        <f>IF(E12=12,4,0)</f>
        <v>0</v>
      </c>
      <c r="AN12" s="15">
        <f>IF(E12=13,3,0)</f>
        <v>0</v>
      </c>
      <c r="AO12" s="15">
        <f>IF(E12=14,2,0)</f>
        <v>0</v>
      </c>
      <c r="AP12" s="15">
        <f>IF(E12=15,1,0)</f>
        <v>0</v>
      </c>
      <c r="AQ12" s="16">
        <v>6</v>
      </c>
      <c r="AR12" s="22">
        <v>23</v>
      </c>
      <c r="AS12" s="22"/>
      <c r="AT12" s="22"/>
      <c r="AU12" s="22"/>
      <c r="AV12" s="22"/>
      <c r="AW12" s="22"/>
      <c r="AX12" s="23">
        <f>AQ12+AR12+AS12+AT12+AU12+AV12+AW12</f>
        <v>29</v>
      </c>
    </row>
    <row r="13" spans="1:50" ht="18.75">
      <c r="A13" s="7">
        <f t="shared" si="0"/>
        <v>11</v>
      </c>
      <c r="B13" s="8" t="s">
        <v>39</v>
      </c>
      <c r="C13" s="37" t="s">
        <v>89</v>
      </c>
      <c r="D13" s="17" t="s">
        <v>53</v>
      </c>
      <c r="E13" s="9">
        <f>COUNTIF(F$3:F13,F13)</f>
        <v>11</v>
      </c>
      <c r="F13" s="17" t="s">
        <v>34</v>
      </c>
      <c r="G13" s="18">
        <f>SUM(I13:O13)</f>
        <v>9510</v>
      </c>
      <c r="H13" s="11" t="str">
        <f>CONCATENATE(E13,"º-",F13)</f>
        <v>11º-T1</v>
      </c>
      <c r="I13" s="12">
        <f>SUM(P13*155,Q13)</f>
        <v>1616</v>
      </c>
      <c r="J13" s="12">
        <f>SUM(R13*155,S13)</f>
        <v>1198</v>
      </c>
      <c r="K13" s="12">
        <f>SUM(T13*196,U13)</f>
        <v>1744</v>
      </c>
      <c r="L13" s="12">
        <f>SUM(V13*196,W13)</f>
        <v>1679</v>
      </c>
      <c r="M13" s="12">
        <f>SUM(X13*135,Y13)</f>
        <v>1602</v>
      </c>
      <c r="N13" s="12">
        <f>SUM(Z13*135,AA13)</f>
        <v>1671</v>
      </c>
      <c r="O13" s="19"/>
      <c r="P13">
        <v>10</v>
      </c>
      <c r="Q13">
        <v>66</v>
      </c>
      <c r="R13">
        <v>7</v>
      </c>
      <c r="S13">
        <v>113</v>
      </c>
      <c r="T13">
        <v>8</v>
      </c>
      <c r="U13">
        <v>176</v>
      </c>
      <c r="V13">
        <v>8</v>
      </c>
      <c r="W13">
        <v>111</v>
      </c>
      <c r="X13">
        <v>11</v>
      </c>
      <c r="Y13">
        <v>117</v>
      </c>
      <c r="Z13">
        <v>12</v>
      </c>
      <c r="AA13" s="14">
        <v>51</v>
      </c>
      <c r="AB13" s="15">
        <f>IF(E13=1,20,0)</f>
        <v>0</v>
      </c>
      <c r="AC13" s="15">
        <f>IF(E13=2,17,0)</f>
        <v>0</v>
      </c>
      <c r="AD13" s="15">
        <f>IF(E13=3,15,0)</f>
        <v>0</v>
      </c>
      <c r="AE13" s="15">
        <f>IF(E13=4,13,0)</f>
        <v>0</v>
      </c>
      <c r="AF13" s="15">
        <f>IF(E13=5,11,0)</f>
        <v>0</v>
      </c>
      <c r="AG13" s="15">
        <f>IF(E13=6,10,0)</f>
        <v>0</v>
      </c>
      <c r="AH13" s="15">
        <f>IF(E13=7,9,0)</f>
        <v>0</v>
      </c>
      <c r="AI13" s="15">
        <f>IF(E13=8,8,0)</f>
        <v>0</v>
      </c>
      <c r="AJ13" s="15">
        <f>IF(E13=9,7,0)</f>
        <v>0</v>
      </c>
      <c r="AK13" s="15">
        <f>IF(E13=10,6,0)</f>
        <v>0</v>
      </c>
      <c r="AL13" s="15">
        <f>IF(E13=11,5,0)</f>
        <v>5</v>
      </c>
      <c r="AM13" s="15">
        <f>IF(E13=12,4,0)</f>
        <v>0</v>
      </c>
      <c r="AN13" s="15">
        <f>IF(E13=13,3,0)</f>
        <v>0</v>
      </c>
      <c r="AO13" s="15">
        <f>IF(E13=14,2,0)</f>
        <v>0</v>
      </c>
      <c r="AP13" s="15">
        <f>IF(E13=15,1,0)</f>
        <v>0</v>
      </c>
      <c r="AQ13" s="16">
        <v>13</v>
      </c>
      <c r="AR13" s="22"/>
      <c r="AS13" s="22">
        <v>11</v>
      </c>
      <c r="AT13" s="22"/>
      <c r="AU13" s="22"/>
      <c r="AV13" s="22"/>
      <c r="AW13" s="22"/>
      <c r="AX13" s="23">
        <f>AQ13+AR13+AS13+AT13+AU13+AV13+AW13</f>
        <v>24</v>
      </c>
    </row>
    <row r="14" spans="1:50" ht="18.75">
      <c r="A14" s="7">
        <f t="shared" si="0"/>
        <v>12</v>
      </c>
      <c r="B14" s="8" t="s">
        <v>86</v>
      </c>
      <c r="C14" s="37" t="s">
        <v>87</v>
      </c>
      <c r="D14" s="17" t="s">
        <v>30</v>
      </c>
      <c r="E14" s="9">
        <f>COUNTIF(F$3:F14,F14)</f>
        <v>12</v>
      </c>
      <c r="F14" s="17" t="s">
        <v>34</v>
      </c>
      <c r="G14" s="18">
        <f>SUM(I14:O14)</f>
        <v>9454</v>
      </c>
      <c r="H14" s="11" t="str">
        <f>CONCATENATE(E14,"º-",F14)</f>
        <v>12º-T1</v>
      </c>
      <c r="I14" s="12">
        <f>SUM(P14*155,Q14)</f>
        <v>1542</v>
      </c>
      <c r="J14" s="12">
        <f>SUM(R14*155,S14)</f>
        <v>1491</v>
      </c>
      <c r="K14" s="12">
        <f>SUM(T14*196,U14)</f>
        <v>1541</v>
      </c>
      <c r="L14" s="12">
        <f>SUM(V14*196,W14)</f>
        <v>1633</v>
      </c>
      <c r="M14" s="12">
        <f>SUM(X14*135,Y14)</f>
        <v>1568</v>
      </c>
      <c r="N14" s="12">
        <f>SUM(Z14*135,AA14)</f>
        <v>1679</v>
      </c>
      <c r="O14" s="19"/>
      <c r="P14">
        <v>9</v>
      </c>
      <c r="Q14">
        <v>147</v>
      </c>
      <c r="R14">
        <v>9</v>
      </c>
      <c r="S14">
        <v>96</v>
      </c>
      <c r="T14">
        <v>7</v>
      </c>
      <c r="U14">
        <v>169</v>
      </c>
      <c r="V14">
        <v>8</v>
      </c>
      <c r="W14">
        <v>65</v>
      </c>
      <c r="X14">
        <v>11</v>
      </c>
      <c r="Y14">
        <v>83</v>
      </c>
      <c r="Z14">
        <v>12</v>
      </c>
      <c r="AA14" s="14">
        <v>59</v>
      </c>
      <c r="AB14" s="15">
        <f>IF(E14=1,20,0)</f>
        <v>0</v>
      </c>
      <c r="AC14" s="15">
        <f>IF(E14=2,17,0)</f>
        <v>0</v>
      </c>
      <c r="AD14" s="15">
        <f>IF(E14=3,15,0)</f>
        <v>0</v>
      </c>
      <c r="AE14" s="15">
        <f>IF(E14=4,13,0)</f>
        <v>0</v>
      </c>
      <c r="AF14" s="15">
        <f>IF(E14=5,11,0)</f>
        <v>0</v>
      </c>
      <c r="AG14" s="15">
        <f>IF(E14=6,10,0)</f>
        <v>0</v>
      </c>
      <c r="AH14" s="15">
        <f>IF(E14=7,9,0)</f>
        <v>0</v>
      </c>
      <c r="AI14" s="15">
        <f>IF(E14=8,8,0)</f>
        <v>0</v>
      </c>
      <c r="AJ14" s="15">
        <f>IF(E14=9,7,0)</f>
        <v>0</v>
      </c>
      <c r="AK14" s="15">
        <f>IF(E14=10,6,0)</f>
        <v>0</v>
      </c>
      <c r="AL14" s="15">
        <f>IF(E14=11,5,0)</f>
        <v>0</v>
      </c>
      <c r="AM14" s="15">
        <f>IF(E14=12,4,0)</f>
        <v>4</v>
      </c>
      <c r="AN14" s="15">
        <f>IF(E14=13,3,0)</f>
        <v>0</v>
      </c>
      <c r="AO14" s="15">
        <f>IF(E14=14,2,0)</f>
        <v>0</v>
      </c>
      <c r="AP14" s="15">
        <f>IF(E14=15,1,0)</f>
        <v>0</v>
      </c>
      <c r="AQ14" s="16">
        <v>16</v>
      </c>
      <c r="AR14" s="22">
        <v>8</v>
      </c>
      <c r="AS14" s="22"/>
      <c r="AT14" s="22"/>
      <c r="AU14" s="22"/>
      <c r="AV14" s="22"/>
      <c r="AW14" s="22"/>
      <c r="AX14" s="23">
        <f>AQ14+AR14+AS14+AT14+AU14+AV14+AW14</f>
        <v>24</v>
      </c>
    </row>
    <row r="15" spans="1:50" ht="18">
      <c r="A15" s="7">
        <f t="shared" si="0"/>
        <v>13</v>
      </c>
      <c r="B15" s="8" t="s">
        <v>27</v>
      </c>
      <c r="C15" s="37" t="s">
        <v>143</v>
      </c>
      <c r="D15" s="33"/>
      <c r="E15" s="31"/>
      <c r="F15" s="17" t="s">
        <v>34</v>
      </c>
      <c r="G15" s="33"/>
      <c r="I15" s="31"/>
      <c r="J15" s="31"/>
      <c r="K15" s="31"/>
      <c r="L15" s="31"/>
      <c r="M15" s="31"/>
      <c r="N15" s="31"/>
      <c r="O15" s="33"/>
      <c r="AA15" s="14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16"/>
      <c r="AR15" s="22">
        <v>13</v>
      </c>
      <c r="AS15" s="22">
        <v>10</v>
      </c>
      <c r="AT15" s="22"/>
      <c r="AU15" s="22"/>
      <c r="AV15" s="22"/>
      <c r="AW15" s="22"/>
      <c r="AX15" s="23">
        <f>AQ15+AR15+AS15+AT15+AU15+AV15+AW15</f>
        <v>23</v>
      </c>
    </row>
    <row r="16" spans="1:50" ht="18.75">
      <c r="A16" s="7">
        <f t="shared" si="0"/>
        <v>14</v>
      </c>
      <c r="B16" s="8" t="s">
        <v>27</v>
      </c>
      <c r="C16" s="37" t="s">
        <v>94</v>
      </c>
      <c r="D16" s="17" t="s">
        <v>30</v>
      </c>
      <c r="E16" s="9">
        <f>COUNTIF(F$3:F16,F16)</f>
        <v>14</v>
      </c>
      <c r="F16" s="17" t="s">
        <v>34</v>
      </c>
      <c r="G16" s="18">
        <f>SUM(I16:O16)</f>
        <v>8915</v>
      </c>
      <c r="H16" s="11" t="str">
        <f>CONCATENATE(E16,"º-",F16)</f>
        <v>14º-T1</v>
      </c>
      <c r="I16" s="12">
        <f>SUM(P16*155,Q16)</f>
        <v>1611</v>
      </c>
      <c r="J16" s="12">
        <f>SUM(R16*155,S16)</f>
        <v>1469</v>
      </c>
      <c r="K16" s="12">
        <f>SUM(T16*196,U16)</f>
        <v>1584</v>
      </c>
      <c r="L16" s="12">
        <f>SUM(V16*196,W16)</f>
        <v>1629</v>
      </c>
      <c r="M16" s="12">
        <f>SUM(X16*135,Y16)</f>
        <v>999</v>
      </c>
      <c r="N16" s="12">
        <f>SUM(Z16*135,AA16)</f>
        <v>1623</v>
      </c>
      <c r="O16" s="19"/>
      <c r="P16">
        <v>10</v>
      </c>
      <c r="Q16">
        <v>61</v>
      </c>
      <c r="R16">
        <v>9</v>
      </c>
      <c r="S16">
        <v>74</v>
      </c>
      <c r="T16">
        <v>8</v>
      </c>
      <c r="U16">
        <v>16</v>
      </c>
      <c r="V16">
        <v>8</v>
      </c>
      <c r="W16">
        <v>61</v>
      </c>
      <c r="X16">
        <v>7</v>
      </c>
      <c r="Y16">
        <v>54</v>
      </c>
      <c r="Z16">
        <v>12</v>
      </c>
      <c r="AA16" s="14">
        <v>3</v>
      </c>
      <c r="AB16" s="15">
        <f>IF(E16=1,20,0)</f>
        <v>0</v>
      </c>
      <c r="AC16" s="15">
        <f>IF(E16=2,17,0)</f>
        <v>0</v>
      </c>
      <c r="AD16" s="15">
        <f>IF(E16=3,15,0)</f>
        <v>0</v>
      </c>
      <c r="AE16" s="15">
        <f>IF(E16=4,13,0)</f>
        <v>0</v>
      </c>
      <c r="AF16" s="15">
        <f>IF(E16=5,11,0)</f>
        <v>0</v>
      </c>
      <c r="AG16" s="15">
        <f>IF(E16=6,10,0)</f>
        <v>0</v>
      </c>
      <c r="AH16" s="15">
        <f>IF(E16=7,9,0)</f>
        <v>0</v>
      </c>
      <c r="AI16" s="15">
        <f>IF(E16=8,8,0)</f>
        <v>0</v>
      </c>
      <c r="AJ16" s="15">
        <f>IF(E16=9,7,0)</f>
        <v>0</v>
      </c>
      <c r="AK16" s="15">
        <f>IF(E16=10,6,0)</f>
        <v>0</v>
      </c>
      <c r="AL16" s="15">
        <f>IF(E16=11,5,0)</f>
        <v>0</v>
      </c>
      <c r="AM16" s="15">
        <f>IF(E16=12,4,0)</f>
        <v>0</v>
      </c>
      <c r="AN16" s="15">
        <f>IF(E16=13,3,0)</f>
        <v>0</v>
      </c>
      <c r="AO16" s="15">
        <f>IF(E16=14,2,0)</f>
        <v>2</v>
      </c>
      <c r="AP16" s="15">
        <f>IF(E16=15,1,0)</f>
        <v>0</v>
      </c>
      <c r="AQ16" s="16">
        <v>7</v>
      </c>
      <c r="AR16" s="22">
        <v>0</v>
      </c>
      <c r="AS16" s="22">
        <v>16</v>
      </c>
      <c r="AT16" s="22"/>
      <c r="AU16" s="22"/>
      <c r="AV16" s="22"/>
      <c r="AW16" s="22"/>
      <c r="AX16" s="23">
        <f>AQ16+AR16+AS16+AT16+AU16+AV16+AW16</f>
        <v>23</v>
      </c>
    </row>
    <row r="17" spans="1:50" ht="18.75">
      <c r="A17" s="7">
        <f t="shared" si="0"/>
        <v>15</v>
      </c>
      <c r="B17" s="8" t="s">
        <v>27</v>
      </c>
      <c r="C17" s="37" t="s">
        <v>55</v>
      </c>
      <c r="D17" s="17" t="s">
        <v>33</v>
      </c>
      <c r="E17" s="9">
        <f>COUNTIF(F$3:F17,F17)</f>
        <v>15</v>
      </c>
      <c r="F17" s="17" t="s">
        <v>34</v>
      </c>
      <c r="G17" s="18">
        <f>SUM(I17:O17)</f>
        <v>10889</v>
      </c>
      <c r="H17" s="11" t="str">
        <f>CONCATENATE(E17,"º-",F17)</f>
        <v>15º-T1</v>
      </c>
      <c r="I17" s="12">
        <f>SUM(P17*155,Q17)</f>
        <v>1835</v>
      </c>
      <c r="J17" s="12">
        <f>SUM(R17*155,S17)</f>
        <v>1736</v>
      </c>
      <c r="K17" s="12">
        <f>SUM(T17*196,U17)</f>
        <v>1827</v>
      </c>
      <c r="L17" s="12">
        <f>SUM(V17*196,W17)</f>
        <v>1841</v>
      </c>
      <c r="M17" s="12">
        <f>SUM(X17*135,Y17)</f>
        <v>1836</v>
      </c>
      <c r="N17" s="12">
        <f>SUM(Z17*135,AA17)</f>
        <v>1814</v>
      </c>
      <c r="O17" s="19"/>
      <c r="P17">
        <v>11</v>
      </c>
      <c r="Q17">
        <v>130</v>
      </c>
      <c r="R17">
        <v>11</v>
      </c>
      <c r="S17">
        <v>31</v>
      </c>
      <c r="T17">
        <v>9</v>
      </c>
      <c r="U17">
        <v>63</v>
      </c>
      <c r="V17">
        <v>9</v>
      </c>
      <c r="W17">
        <v>77</v>
      </c>
      <c r="X17">
        <v>13</v>
      </c>
      <c r="Y17">
        <v>81</v>
      </c>
      <c r="Z17">
        <v>13</v>
      </c>
      <c r="AA17" s="14">
        <v>59</v>
      </c>
      <c r="AB17" s="15">
        <f>IF(E17=1,20,0)</f>
        <v>0</v>
      </c>
      <c r="AC17" s="15">
        <f>IF(E17=2,17,0)</f>
        <v>0</v>
      </c>
      <c r="AD17" s="15">
        <f>IF(E17=3,15,0)</f>
        <v>0</v>
      </c>
      <c r="AE17" s="15">
        <f>IF(E17=4,13,0)</f>
        <v>0</v>
      </c>
      <c r="AF17" s="15">
        <f>IF(E17=5,11,0)</f>
        <v>0</v>
      </c>
      <c r="AG17" s="15">
        <f>IF(E17=6,10,0)</f>
        <v>0</v>
      </c>
      <c r="AH17" s="15">
        <f>IF(E17=7,9,0)</f>
        <v>0</v>
      </c>
      <c r="AI17" s="15">
        <f>IF(E17=8,8,0)</f>
        <v>0</v>
      </c>
      <c r="AJ17" s="15">
        <f>IF(E17=9,7,0)</f>
        <v>0</v>
      </c>
      <c r="AK17" s="15">
        <f>IF(E17=10,6,0)</f>
        <v>0</v>
      </c>
      <c r="AL17" s="15">
        <f>IF(E17=11,5,0)</f>
        <v>0</v>
      </c>
      <c r="AM17" s="15">
        <f>IF(E17=12,4,0)</f>
        <v>0</v>
      </c>
      <c r="AN17" s="15">
        <f>IF(E17=13,3,0)</f>
        <v>0</v>
      </c>
      <c r="AO17" s="15">
        <f>IF(E17=14,2,0)</f>
        <v>0</v>
      </c>
      <c r="AP17" s="15">
        <f>IF(E17=15,1,0)</f>
        <v>1</v>
      </c>
      <c r="AQ17" s="16">
        <v>4</v>
      </c>
      <c r="AR17" s="22">
        <v>6</v>
      </c>
      <c r="AS17" s="22">
        <v>12</v>
      </c>
      <c r="AT17" s="22"/>
      <c r="AU17" s="22"/>
      <c r="AV17" s="22"/>
      <c r="AW17" s="22"/>
      <c r="AX17" s="23">
        <f>AQ17+AR17+AS17+AT17+AU17+AV17+AW17</f>
        <v>22</v>
      </c>
    </row>
    <row r="18" spans="1:50" ht="18.75">
      <c r="A18" s="7">
        <f t="shared" si="0"/>
        <v>16</v>
      </c>
      <c r="B18" s="8" t="s">
        <v>97</v>
      </c>
      <c r="C18" s="36" t="s">
        <v>62</v>
      </c>
      <c r="D18" s="17"/>
      <c r="E18" s="9"/>
      <c r="F18" s="17" t="s">
        <v>34</v>
      </c>
      <c r="G18" s="18"/>
      <c r="H18" s="11"/>
      <c r="I18" s="12"/>
      <c r="J18" s="12"/>
      <c r="K18" s="12"/>
      <c r="L18" s="12"/>
      <c r="M18" s="12"/>
      <c r="N18" s="12"/>
      <c r="O18" s="19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>
        <v>2</v>
      </c>
      <c r="AR18" s="22">
        <v>9</v>
      </c>
      <c r="AS18" s="22">
        <v>5</v>
      </c>
      <c r="AT18" s="22"/>
      <c r="AU18" s="22"/>
      <c r="AV18" s="22"/>
      <c r="AW18" s="22"/>
      <c r="AX18" s="23">
        <f>AQ18+AR18+AS18+AT18+AU18+AV18+AW18</f>
        <v>16</v>
      </c>
    </row>
    <row r="19" spans="1:50" ht="18">
      <c r="A19" s="7">
        <f t="shared" si="0"/>
        <v>17</v>
      </c>
      <c r="B19" s="8" t="s">
        <v>86</v>
      </c>
      <c r="C19" s="37" t="s">
        <v>187</v>
      </c>
      <c r="D19" s="33"/>
      <c r="E19" s="31"/>
      <c r="F19" s="17" t="s">
        <v>34</v>
      </c>
      <c r="G19" s="33"/>
      <c r="I19" s="31"/>
      <c r="J19" s="31"/>
      <c r="K19" s="31"/>
      <c r="L19" s="31"/>
      <c r="M19" s="31"/>
      <c r="N19" s="31"/>
      <c r="O19" s="33"/>
      <c r="AA19" s="14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16"/>
      <c r="AR19" s="22"/>
      <c r="AS19" s="22">
        <v>13</v>
      </c>
      <c r="AT19" s="22"/>
      <c r="AU19" s="22"/>
      <c r="AV19" s="22"/>
      <c r="AW19" s="22"/>
      <c r="AX19" s="23">
        <f>AQ19+AR19+AS19+AT19+AU19+AV19+AW19</f>
        <v>13</v>
      </c>
    </row>
    <row r="20" spans="1:50" ht="18.75">
      <c r="A20" s="7">
        <f t="shared" si="0"/>
        <v>18</v>
      </c>
      <c r="B20" s="8" t="s">
        <v>90</v>
      </c>
      <c r="C20" s="37" t="s">
        <v>91</v>
      </c>
      <c r="D20" s="17" t="s">
        <v>28</v>
      </c>
      <c r="E20" s="9">
        <f>COUNTIF(F$3:F20,F20)</f>
        <v>18</v>
      </c>
      <c r="F20" s="17" t="s">
        <v>34</v>
      </c>
      <c r="G20" s="18">
        <f>SUM(I20:O20)</f>
        <v>8097</v>
      </c>
      <c r="H20" s="11" t="str">
        <f>CONCATENATE(E20,"º-",F20)</f>
        <v>18º-T1</v>
      </c>
      <c r="I20" s="12">
        <f>SUM(P20*155,Q20)</f>
        <v>1480</v>
      </c>
      <c r="J20" s="12">
        <f>SUM(R20*155,S20)</f>
        <v>1308</v>
      </c>
      <c r="K20" s="12">
        <f>SUM(T20*196,U20)</f>
        <v>858</v>
      </c>
      <c r="L20" s="12">
        <f>SUM(V20*196,W20)</f>
        <v>1481</v>
      </c>
      <c r="M20" s="12">
        <f>SUM(X20*135,Y20)</f>
        <v>1405</v>
      </c>
      <c r="N20" s="12">
        <f>SUM(Z20*135,AA20)</f>
        <v>1565</v>
      </c>
      <c r="O20" s="19"/>
      <c r="P20">
        <v>9</v>
      </c>
      <c r="Q20">
        <v>85</v>
      </c>
      <c r="R20">
        <v>8</v>
      </c>
      <c r="S20">
        <v>68</v>
      </c>
      <c r="T20">
        <v>4</v>
      </c>
      <c r="U20">
        <v>74</v>
      </c>
      <c r="V20">
        <v>7</v>
      </c>
      <c r="W20">
        <v>109</v>
      </c>
      <c r="X20">
        <v>10</v>
      </c>
      <c r="Y20">
        <v>55</v>
      </c>
      <c r="Z20">
        <v>11</v>
      </c>
      <c r="AA20" s="14">
        <v>80</v>
      </c>
      <c r="AB20" s="15">
        <f>IF(E20=1,20,0)</f>
        <v>0</v>
      </c>
      <c r="AC20" s="15">
        <f>IF(E20=2,17,0)</f>
        <v>0</v>
      </c>
      <c r="AD20" s="15">
        <f>IF(E20=3,15,0)</f>
        <v>0</v>
      </c>
      <c r="AE20" s="15">
        <f>IF(E20=4,13,0)</f>
        <v>0</v>
      </c>
      <c r="AF20" s="15">
        <f>IF(E20=5,11,0)</f>
        <v>0</v>
      </c>
      <c r="AG20" s="15">
        <f>IF(E20=6,10,0)</f>
        <v>0</v>
      </c>
      <c r="AH20" s="15">
        <f>IF(E20=7,9,0)</f>
        <v>0</v>
      </c>
      <c r="AI20" s="15">
        <f>IF(E20=8,8,0)</f>
        <v>0</v>
      </c>
      <c r="AJ20" s="15">
        <f>IF(E20=9,7,0)</f>
        <v>0</v>
      </c>
      <c r="AK20" s="15">
        <f>IF(E20=10,6,0)</f>
        <v>0</v>
      </c>
      <c r="AL20" s="15">
        <f>IF(E20=11,5,0)</f>
        <v>0</v>
      </c>
      <c r="AM20" s="15">
        <f>IF(E20=12,4,0)</f>
        <v>0</v>
      </c>
      <c r="AN20" s="15">
        <f>IF(E20=13,3,0)</f>
        <v>0</v>
      </c>
      <c r="AO20" s="15">
        <f>IF(E20=14,2,0)</f>
        <v>0</v>
      </c>
      <c r="AP20" s="15">
        <f>IF(E20=15,1,0)</f>
        <v>0</v>
      </c>
      <c r="AQ20" s="16">
        <v>12</v>
      </c>
      <c r="AR20" s="22"/>
      <c r="AS20" s="22"/>
      <c r="AT20" s="22"/>
      <c r="AU20" s="22"/>
      <c r="AV20" s="22"/>
      <c r="AW20" s="22"/>
      <c r="AX20" s="23">
        <f>AQ20+AR20+AS20+AT20+AU20+AV20+AW20</f>
        <v>12</v>
      </c>
    </row>
    <row r="21" spans="1:50" ht="18">
      <c r="A21" s="7">
        <f t="shared" si="0"/>
        <v>19</v>
      </c>
      <c r="B21" s="8" t="s">
        <v>158</v>
      </c>
      <c r="C21" s="37" t="s">
        <v>159</v>
      </c>
      <c r="D21" s="33"/>
      <c r="E21" s="31"/>
      <c r="F21" s="17" t="s">
        <v>34</v>
      </c>
      <c r="G21" s="33"/>
      <c r="I21" s="31"/>
      <c r="J21" s="31"/>
      <c r="K21" s="31"/>
      <c r="L21" s="31"/>
      <c r="M21" s="31"/>
      <c r="N21" s="31"/>
      <c r="O21" s="33"/>
      <c r="AA21" s="14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16"/>
      <c r="AR21" s="22">
        <v>10</v>
      </c>
      <c r="AS21" s="22"/>
      <c r="AT21" s="22"/>
      <c r="AU21" s="22"/>
      <c r="AV21" s="22"/>
      <c r="AW21" s="22"/>
      <c r="AX21" s="23">
        <f>AQ21+AR21+AS21+AT21+AU21+AV21+AW21</f>
        <v>10</v>
      </c>
    </row>
    <row r="22" spans="1:50" ht="18.75">
      <c r="A22" s="7">
        <f t="shared" si="0"/>
        <v>20</v>
      </c>
      <c r="B22" s="8" t="s">
        <v>92</v>
      </c>
      <c r="C22" s="37" t="s">
        <v>78</v>
      </c>
      <c r="D22" s="17"/>
      <c r="E22" s="9"/>
      <c r="F22" s="17" t="s">
        <v>34</v>
      </c>
      <c r="G22" s="18"/>
      <c r="H22" s="11"/>
      <c r="I22" s="12"/>
      <c r="J22" s="12"/>
      <c r="K22" s="12"/>
      <c r="L22" s="12"/>
      <c r="M22" s="12"/>
      <c r="N22" s="12"/>
      <c r="O22" s="19"/>
      <c r="AA22" s="14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6">
        <v>10</v>
      </c>
      <c r="AR22" s="22"/>
      <c r="AS22" s="22"/>
      <c r="AT22" s="22"/>
      <c r="AU22" s="22"/>
      <c r="AV22" s="22"/>
      <c r="AW22" s="22"/>
      <c r="AX22" s="23">
        <f>AQ22+AR22+AS22+AT22+AU22+AV22+AW22</f>
        <v>10</v>
      </c>
    </row>
    <row r="23" spans="1:50" ht="18.75">
      <c r="A23" s="7">
        <f t="shared" si="0"/>
        <v>21</v>
      </c>
      <c r="B23" s="8" t="s">
        <v>27</v>
      </c>
      <c r="C23" s="37" t="s">
        <v>106</v>
      </c>
      <c r="D23" s="17"/>
      <c r="E23" s="9"/>
      <c r="F23" s="17" t="s">
        <v>34</v>
      </c>
      <c r="G23" s="18"/>
      <c r="H23" s="11"/>
      <c r="I23" s="12"/>
      <c r="J23" s="12"/>
      <c r="K23" s="12"/>
      <c r="L23" s="12"/>
      <c r="M23" s="12"/>
      <c r="N23" s="12"/>
      <c r="O23" s="19"/>
      <c r="AA23" s="14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6">
        <v>0</v>
      </c>
      <c r="AR23" s="22">
        <v>0</v>
      </c>
      <c r="AS23" s="22">
        <v>9</v>
      </c>
      <c r="AT23" s="22"/>
      <c r="AU23" s="22"/>
      <c r="AV23" s="22"/>
      <c r="AW23" s="22"/>
      <c r="AX23" s="23">
        <f>AQ23+AR23+AS23+AT23+AU23+AV23+AW23</f>
        <v>9</v>
      </c>
    </row>
    <row r="24" spans="1:50" ht="18.75">
      <c r="A24" s="7">
        <f t="shared" si="0"/>
        <v>22</v>
      </c>
      <c r="B24" s="8" t="s">
        <v>27</v>
      </c>
      <c r="C24" s="37" t="s">
        <v>93</v>
      </c>
      <c r="D24" s="17"/>
      <c r="E24" s="9"/>
      <c r="F24" s="17" t="s">
        <v>34</v>
      </c>
      <c r="G24" s="18"/>
      <c r="H24" s="11"/>
      <c r="I24" s="12"/>
      <c r="J24" s="12"/>
      <c r="K24" s="12"/>
      <c r="L24" s="12"/>
      <c r="M24" s="12"/>
      <c r="N24" s="12"/>
      <c r="O24" s="19"/>
      <c r="AA24" s="14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6">
        <v>8</v>
      </c>
      <c r="AR24" s="22"/>
      <c r="AS24" s="22"/>
      <c r="AT24" s="22"/>
      <c r="AU24" s="22"/>
      <c r="AV24" s="22"/>
      <c r="AW24" s="22"/>
      <c r="AX24" s="23">
        <f>AQ24+AR24+AS24+AT24+AU24+AV24+AW24</f>
        <v>8</v>
      </c>
    </row>
    <row r="25" spans="1:50" ht="18.75">
      <c r="A25" s="7">
        <f t="shared" si="0"/>
        <v>23</v>
      </c>
      <c r="B25" s="8" t="s">
        <v>27</v>
      </c>
      <c r="C25" s="37" t="s">
        <v>94</v>
      </c>
      <c r="D25" s="17" t="s">
        <v>30</v>
      </c>
      <c r="E25" s="9">
        <f>COUNTIF(F$3:F25,F25)</f>
        <v>23</v>
      </c>
      <c r="F25" s="17" t="s">
        <v>34</v>
      </c>
      <c r="G25" s="18">
        <f>SUM(I25:O25)</f>
        <v>8984</v>
      </c>
      <c r="H25" s="11" t="str">
        <f>CONCATENATE(E25,"º-",F25)</f>
        <v>23º-T1</v>
      </c>
      <c r="I25" s="12">
        <f>SUM(P25*155,Q25)</f>
        <v>1449</v>
      </c>
      <c r="J25" s="12">
        <f>SUM(R25*155,S25)</f>
        <v>1410</v>
      </c>
      <c r="K25" s="12">
        <f>SUM(T25*196,U25)</f>
        <v>1436</v>
      </c>
      <c r="L25" s="12">
        <f>SUM(V25*196,W25)</f>
        <v>1600</v>
      </c>
      <c r="M25" s="12">
        <f>SUM(X25*135,Y25)</f>
        <v>1651</v>
      </c>
      <c r="N25" s="12">
        <f>SUM(Z25*135,AA25)</f>
        <v>1438</v>
      </c>
      <c r="O25" s="19"/>
      <c r="P25">
        <v>9</v>
      </c>
      <c r="Q25">
        <v>54</v>
      </c>
      <c r="R25">
        <v>9</v>
      </c>
      <c r="S25">
        <v>15</v>
      </c>
      <c r="T25">
        <v>7</v>
      </c>
      <c r="U25">
        <v>64</v>
      </c>
      <c r="V25">
        <v>8</v>
      </c>
      <c r="W25">
        <v>32</v>
      </c>
      <c r="X25">
        <v>12</v>
      </c>
      <c r="Y25">
        <v>31</v>
      </c>
      <c r="Z25">
        <v>10</v>
      </c>
      <c r="AA25" s="14">
        <v>88</v>
      </c>
      <c r="AB25" s="15">
        <f>IF(E25=1,20,0)</f>
        <v>0</v>
      </c>
      <c r="AC25" s="15">
        <f>IF(E25=2,17,0)</f>
        <v>0</v>
      </c>
      <c r="AD25" s="15">
        <f>IF(E25=3,15,0)</f>
        <v>0</v>
      </c>
      <c r="AE25" s="15">
        <f>IF(E25=4,13,0)</f>
        <v>0</v>
      </c>
      <c r="AF25" s="15">
        <f>IF(E25=5,11,0)</f>
        <v>0</v>
      </c>
      <c r="AG25" s="15">
        <f>IF(E25=6,10,0)</f>
        <v>0</v>
      </c>
      <c r="AH25" s="15">
        <f>IF(E25=7,9,0)</f>
        <v>0</v>
      </c>
      <c r="AI25" s="15">
        <f>IF(E25=8,8,0)</f>
        <v>0</v>
      </c>
      <c r="AJ25" s="15">
        <f>IF(E25=9,7,0)</f>
        <v>0</v>
      </c>
      <c r="AK25" s="15">
        <f>IF(E25=10,6,0)</f>
        <v>0</v>
      </c>
      <c r="AL25" s="15">
        <f>IF(E25=11,5,0)</f>
        <v>0</v>
      </c>
      <c r="AM25" s="15">
        <f>IF(E25=12,4,0)</f>
        <v>0</v>
      </c>
      <c r="AN25" s="15">
        <f>IF(E25=13,3,0)</f>
        <v>0</v>
      </c>
      <c r="AO25" s="15">
        <f>IF(E25=14,2,0)</f>
        <v>0</v>
      </c>
      <c r="AP25" s="15">
        <f>IF(E25=15,1,0)</f>
        <v>0</v>
      </c>
      <c r="AQ25" s="16"/>
      <c r="AR25" s="22"/>
      <c r="AS25" s="22">
        <v>8</v>
      </c>
      <c r="AT25" s="22"/>
      <c r="AU25" s="22"/>
      <c r="AV25" s="22"/>
      <c r="AW25" s="22"/>
      <c r="AX25" s="23">
        <f>AQ25+AR25+AS25+AT25+AU25+AV25+AW25</f>
        <v>8</v>
      </c>
    </row>
    <row r="26" spans="1:50" ht="18.75">
      <c r="A26" s="7">
        <f t="shared" si="0"/>
        <v>24</v>
      </c>
      <c r="B26" s="8" t="s">
        <v>27</v>
      </c>
      <c r="C26" s="37" t="s">
        <v>112</v>
      </c>
      <c r="D26" s="17" t="s">
        <v>30</v>
      </c>
      <c r="E26" s="9">
        <f>COUNTIF(F$3:F26,F26)</f>
        <v>24</v>
      </c>
      <c r="F26" s="17" t="s">
        <v>34</v>
      </c>
      <c r="G26" s="18">
        <f>SUM(I26:O26)</f>
        <v>5457</v>
      </c>
      <c r="H26" s="11" t="str">
        <f>CONCATENATE(E26,"º-",F26)</f>
        <v>24º-T1</v>
      </c>
      <c r="I26" s="12">
        <f>SUM(P26*155,Q26)</f>
        <v>817</v>
      </c>
      <c r="J26" s="12">
        <f>SUM(R26*155,S26)</f>
        <v>849</v>
      </c>
      <c r="K26" s="12">
        <f>SUM(T26*196,U26)</f>
        <v>1186</v>
      </c>
      <c r="L26" s="12">
        <f>SUM(V26*196,W26)</f>
        <v>756</v>
      </c>
      <c r="M26" s="12">
        <f>SUM(X26*135,Y26)</f>
        <v>1009</v>
      </c>
      <c r="N26" s="12">
        <f>SUM(Z26*135,AA26)</f>
        <v>840</v>
      </c>
      <c r="O26" s="19"/>
      <c r="P26">
        <v>5</v>
      </c>
      <c r="Q26">
        <v>42</v>
      </c>
      <c r="R26">
        <v>5</v>
      </c>
      <c r="S26">
        <v>74</v>
      </c>
      <c r="T26">
        <v>6</v>
      </c>
      <c r="U26">
        <v>10</v>
      </c>
      <c r="V26">
        <v>3</v>
      </c>
      <c r="W26">
        <v>168</v>
      </c>
      <c r="X26">
        <v>7</v>
      </c>
      <c r="Y26">
        <v>64</v>
      </c>
      <c r="Z26">
        <v>6</v>
      </c>
      <c r="AA26" s="14">
        <v>30</v>
      </c>
      <c r="AB26" s="15">
        <f>IF(E26=1,20,0)</f>
        <v>0</v>
      </c>
      <c r="AC26" s="15">
        <f>IF(E26=2,17,0)</f>
        <v>0</v>
      </c>
      <c r="AD26" s="15">
        <f>IF(E26=3,15,0)</f>
        <v>0</v>
      </c>
      <c r="AE26" s="15">
        <f>IF(E26=4,13,0)</f>
        <v>0</v>
      </c>
      <c r="AF26" s="15">
        <f>IF(E26=5,11,0)</f>
        <v>0</v>
      </c>
      <c r="AG26" s="15">
        <f>IF(E26=6,10,0)</f>
        <v>0</v>
      </c>
      <c r="AH26" s="15">
        <f>IF(E26=7,9,0)</f>
        <v>0</v>
      </c>
      <c r="AI26" s="15">
        <f>IF(E26=8,8,0)</f>
        <v>0</v>
      </c>
      <c r="AJ26" s="15">
        <f>IF(E26=9,7,0)</f>
        <v>0</v>
      </c>
      <c r="AK26" s="15">
        <f>IF(E26=10,6,0)</f>
        <v>0</v>
      </c>
      <c r="AL26" s="15">
        <f>IF(E26=11,5,0)</f>
        <v>0</v>
      </c>
      <c r="AM26" s="15">
        <f>IF(E26=12,4,0)</f>
        <v>0</v>
      </c>
      <c r="AN26" s="15">
        <f>IF(E26=13,3,0)</f>
        <v>0</v>
      </c>
      <c r="AO26" s="15">
        <f>IF(E26=14,2,0)</f>
        <v>0</v>
      </c>
      <c r="AP26" s="15">
        <f>IF(E26=15,1,0)</f>
        <v>0</v>
      </c>
      <c r="AQ26" s="16">
        <v>0</v>
      </c>
      <c r="AR26" s="22">
        <v>0</v>
      </c>
      <c r="AS26" s="22">
        <v>6</v>
      </c>
      <c r="AT26" s="22"/>
      <c r="AU26" s="22"/>
      <c r="AV26" s="22"/>
      <c r="AW26" s="22"/>
      <c r="AX26" s="23">
        <f>AQ26+AR26+AS26+AT26+AU26+AV26+AW26</f>
        <v>6</v>
      </c>
    </row>
    <row r="27" spans="1:50" ht="18">
      <c r="A27" s="7">
        <f t="shared" si="0"/>
        <v>25</v>
      </c>
      <c r="B27" s="8" t="s">
        <v>27</v>
      </c>
      <c r="C27" s="37" t="s">
        <v>160</v>
      </c>
      <c r="D27" s="33"/>
      <c r="E27" s="31"/>
      <c r="F27" s="17" t="s">
        <v>34</v>
      </c>
      <c r="G27" s="33"/>
      <c r="I27" s="31"/>
      <c r="J27" s="31"/>
      <c r="K27" s="31"/>
      <c r="L27" s="31"/>
      <c r="M27" s="31"/>
      <c r="N27" s="31"/>
      <c r="O27" s="33"/>
      <c r="AA27" s="1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16"/>
      <c r="AR27" s="22">
        <v>5</v>
      </c>
      <c r="AS27" s="22"/>
      <c r="AT27" s="22"/>
      <c r="AU27" s="22"/>
      <c r="AV27" s="22"/>
      <c r="AW27" s="22"/>
      <c r="AX27" s="23">
        <f>AQ27+AR27+AS27+AT27+AU27+AV27+AW27</f>
        <v>5</v>
      </c>
    </row>
    <row r="28" spans="1:50" ht="18.75">
      <c r="A28" s="7">
        <f t="shared" si="0"/>
        <v>26</v>
      </c>
      <c r="B28" s="8" t="s">
        <v>40</v>
      </c>
      <c r="C28" s="37" t="s">
        <v>95</v>
      </c>
      <c r="D28" s="17" t="s">
        <v>28</v>
      </c>
      <c r="E28" s="9">
        <f>COUNTIF(F$3:F28,F28)</f>
        <v>26</v>
      </c>
      <c r="F28" s="17" t="s">
        <v>34</v>
      </c>
      <c r="G28" s="18">
        <f>SUM(I28:O28)</f>
        <v>9411</v>
      </c>
      <c r="H28" s="11" t="str">
        <f>CONCATENATE(E28,"º-",F28)</f>
        <v>26º-T1</v>
      </c>
      <c r="I28" s="12">
        <f>SUM(P28*155,Q28)</f>
        <v>1588</v>
      </c>
      <c r="J28" s="12">
        <f>SUM(R28*155,S28)</f>
        <v>1426</v>
      </c>
      <c r="K28" s="12">
        <f>SUM(T28*196,U28)</f>
        <v>1582</v>
      </c>
      <c r="L28" s="12">
        <f>SUM(V28*196,W28)</f>
        <v>1693</v>
      </c>
      <c r="M28" s="12">
        <f>SUM(X28*135,Y28)</f>
        <v>1518</v>
      </c>
      <c r="N28" s="12">
        <f>SUM(Z28*135,AA28)</f>
        <v>1604</v>
      </c>
      <c r="O28" s="19"/>
      <c r="P28">
        <v>10</v>
      </c>
      <c r="Q28">
        <v>38</v>
      </c>
      <c r="R28">
        <v>9</v>
      </c>
      <c r="S28">
        <v>31</v>
      </c>
      <c r="T28">
        <v>8</v>
      </c>
      <c r="U28">
        <v>14</v>
      </c>
      <c r="V28">
        <v>8</v>
      </c>
      <c r="W28">
        <v>125</v>
      </c>
      <c r="X28">
        <v>11</v>
      </c>
      <c r="Y28">
        <v>33</v>
      </c>
      <c r="Z28">
        <v>11</v>
      </c>
      <c r="AA28" s="14">
        <v>119</v>
      </c>
      <c r="AB28" s="15">
        <f>IF(E28=1,20,0)</f>
        <v>0</v>
      </c>
      <c r="AC28" s="15">
        <f>IF(E28=2,17,0)</f>
        <v>0</v>
      </c>
      <c r="AD28" s="15">
        <f>IF(E28=3,15,0)</f>
        <v>0</v>
      </c>
      <c r="AE28" s="15">
        <f>IF(E28=4,13,0)</f>
        <v>0</v>
      </c>
      <c r="AF28" s="15">
        <f>IF(E28=5,11,0)</f>
        <v>0</v>
      </c>
      <c r="AG28" s="15">
        <f>IF(E28=6,10,0)</f>
        <v>0</v>
      </c>
      <c r="AH28" s="15">
        <f>IF(E28=7,9,0)</f>
        <v>0</v>
      </c>
      <c r="AI28" s="15">
        <f>IF(E28=8,8,0)</f>
        <v>0</v>
      </c>
      <c r="AJ28" s="15">
        <f>IF(E28=9,7,0)</f>
        <v>0</v>
      </c>
      <c r="AK28" s="15">
        <f>IF(E28=10,6,0)</f>
        <v>0</v>
      </c>
      <c r="AL28" s="15">
        <f>IF(E28=11,5,0)</f>
        <v>0</v>
      </c>
      <c r="AM28" s="15">
        <f>IF(E28=12,4,0)</f>
        <v>0</v>
      </c>
      <c r="AN28" s="15">
        <f>IF(E28=13,3,0)</f>
        <v>0</v>
      </c>
      <c r="AO28" s="15">
        <f>IF(E28=14,2,0)</f>
        <v>0</v>
      </c>
      <c r="AP28" s="15">
        <f>IF(E28=15,1,0)</f>
        <v>0</v>
      </c>
      <c r="AQ28" s="16">
        <v>5</v>
      </c>
      <c r="AR28" s="22"/>
      <c r="AS28" s="22"/>
      <c r="AT28" s="22"/>
      <c r="AU28" s="22"/>
      <c r="AV28" s="22"/>
      <c r="AW28" s="22"/>
      <c r="AX28" s="23">
        <f>AQ28+AR28+AS28+AT28+AU28+AV28+AW28</f>
        <v>5</v>
      </c>
    </row>
    <row r="29" spans="1:50" ht="18">
      <c r="A29" s="7">
        <f t="shared" si="0"/>
        <v>27</v>
      </c>
      <c r="B29" s="8" t="s">
        <v>161</v>
      </c>
      <c r="C29" s="37" t="s">
        <v>162</v>
      </c>
      <c r="D29" s="33"/>
      <c r="E29" s="31"/>
      <c r="F29" s="17" t="s">
        <v>34</v>
      </c>
      <c r="G29" s="33"/>
      <c r="I29" s="31"/>
      <c r="J29" s="31"/>
      <c r="K29" s="31"/>
      <c r="L29" s="31"/>
      <c r="M29" s="31"/>
      <c r="N29" s="31"/>
      <c r="O29" s="33"/>
      <c r="AA29" s="14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16"/>
      <c r="AR29" s="22">
        <v>4</v>
      </c>
      <c r="AS29" s="22"/>
      <c r="AT29" s="22"/>
      <c r="AU29" s="22"/>
      <c r="AV29" s="22"/>
      <c r="AW29" s="22"/>
      <c r="AX29" s="23">
        <f>AQ29+AR29+AS29+AT29+AU29+AV29+AW29</f>
        <v>4</v>
      </c>
    </row>
    <row r="30" spans="1:50" ht="18">
      <c r="A30" s="7">
        <f t="shared" si="0"/>
        <v>28</v>
      </c>
      <c r="B30" s="8" t="s">
        <v>41</v>
      </c>
      <c r="C30" s="37" t="s">
        <v>163</v>
      </c>
      <c r="D30" s="33"/>
      <c r="E30" s="31"/>
      <c r="F30" s="17" t="s">
        <v>34</v>
      </c>
      <c r="G30" s="33"/>
      <c r="I30" s="31"/>
      <c r="J30" s="31"/>
      <c r="K30" s="31"/>
      <c r="L30" s="31"/>
      <c r="M30" s="31"/>
      <c r="N30" s="31"/>
      <c r="O30" s="33"/>
      <c r="AA30" s="14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16"/>
      <c r="AR30" s="22">
        <v>1</v>
      </c>
      <c r="AS30" s="22">
        <v>3</v>
      </c>
      <c r="AT30" s="22"/>
      <c r="AU30" s="22"/>
      <c r="AV30" s="22"/>
      <c r="AW30" s="22"/>
      <c r="AX30" s="23">
        <f>AQ30+AR30+AS30+AT30+AU30+AV30+AW30</f>
        <v>4</v>
      </c>
    </row>
    <row r="31" spans="1:50" ht="18">
      <c r="A31" s="7">
        <f t="shared" si="0"/>
        <v>29</v>
      </c>
      <c r="B31" s="8" t="s">
        <v>61</v>
      </c>
      <c r="C31" s="37" t="s">
        <v>122</v>
      </c>
      <c r="D31" s="33"/>
      <c r="E31" s="31"/>
      <c r="F31" s="17" t="s">
        <v>34</v>
      </c>
      <c r="G31" s="33"/>
      <c r="I31" s="31"/>
      <c r="J31" s="31"/>
      <c r="K31" s="31"/>
      <c r="L31" s="31"/>
      <c r="M31" s="31"/>
      <c r="N31" s="31"/>
      <c r="O31" s="33"/>
      <c r="AA31" s="14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16"/>
      <c r="AR31" s="22"/>
      <c r="AS31" s="22">
        <v>4</v>
      </c>
      <c r="AT31" s="22"/>
      <c r="AU31" s="22"/>
      <c r="AV31" s="22"/>
      <c r="AW31" s="22"/>
      <c r="AX31" s="23">
        <f>AQ31+AR31+AS31+AT31+AU31+AV31+AW31</f>
        <v>4</v>
      </c>
    </row>
    <row r="32" spans="1:50" ht="18.75">
      <c r="A32" s="7">
        <f t="shared" si="0"/>
        <v>30</v>
      </c>
      <c r="B32" s="8" t="s">
        <v>27</v>
      </c>
      <c r="C32" s="37" t="s">
        <v>96</v>
      </c>
      <c r="D32" s="17" t="s">
        <v>58</v>
      </c>
      <c r="E32" s="9">
        <f>COUNTIF(F$3:F32,F32)</f>
        <v>30</v>
      </c>
      <c r="F32" s="17" t="s">
        <v>34</v>
      </c>
      <c r="G32" s="18">
        <f>SUM(I32:O32)</f>
        <v>9232</v>
      </c>
      <c r="H32" s="11" t="str">
        <f>CONCATENATE(E32,"º-",F32)</f>
        <v>30º-T1</v>
      </c>
      <c r="I32" s="12">
        <f>SUM(P32*155,Q32)</f>
        <v>1546</v>
      </c>
      <c r="J32" s="12">
        <f>SUM(R32*155,S32)</f>
        <v>1563</v>
      </c>
      <c r="K32" s="12">
        <f>SUM(T32*196,U32)</f>
        <v>1630</v>
      </c>
      <c r="L32" s="12">
        <f>SUM(V32*196,W32)</f>
        <v>1427</v>
      </c>
      <c r="M32" s="12">
        <f>SUM(X32*135,Y32)</f>
        <v>1512</v>
      </c>
      <c r="N32" s="12">
        <f>SUM(Z32*135,AA32)</f>
        <v>1554</v>
      </c>
      <c r="O32" s="19"/>
      <c r="P32">
        <v>9</v>
      </c>
      <c r="Q32">
        <v>151</v>
      </c>
      <c r="R32">
        <v>10</v>
      </c>
      <c r="S32">
        <v>13</v>
      </c>
      <c r="T32">
        <v>8</v>
      </c>
      <c r="U32">
        <v>62</v>
      </c>
      <c r="V32">
        <v>7</v>
      </c>
      <c r="W32">
        <v>55</v>
      </c>
      <c r="X32">
        <v>11</v>
      </c>
      <c r="Y32">
        <v>27</v>
      </c>
      <c r="Z32">
        <v>11</v>
      </c>
      <c r="AA32" s="14">
        <v>69</v>
      </c>
      <c r="AB32" s="15">
        <f>IF(E32=1,20,0)</f>
        <v>0</v>
      </c>
      <c r="AC32" s="15">
        <f>IF(E32=2,17,0)</f>
        <v>0</v>
      </c>
      <c r="AD32" s="15">
        <f>IF(E32=3,15,0)</f>
        <v>0</v>
      </c>
      <c r="AE32" s="15">
        <f>IF(E32=4,13,0)</f>
        <v>0</v>
      </c>
      <c r="AF32" s="15">
        <f>IF(E32=5,11,0)</f>
        <v>0</v>
      </c>
      <c r="AG32" s="15">
        <f>IF(E32=6,10,0)</f>
        <v>0</v>
      </c>
      <c r="AH32" s="15">
        <f>IF(E32=7,9,0)</f>
        <v>0</v>
      </c>
      <c r="AI32" s="15">
        <f>IF(E32=8,8,0)</f>
        <v>0</v>
      </c>
      <c r="AJ32" s="15">
        <f>IF(E32=9,7,0)</f>
        <v>0</v>
      </c>
      <c r="AK32" s="15">
        <f>IF(E32=10,6,0)</f>
        <v>0</v>
      </c>
      <c r="AL32" s="15">
        <f>IF(E32=11,5,0)</f>
        <v>0</v>
      </c>
      <c r="AM32" s="15">
        <f>IF(E32=12,4,0)</f>
        <v>0</v>
      </c>
      <c r="AN32" s="15">
        <f>IF(E32=13,3,0)</f>
        <v>0</v>
      </c>
      <c r="AO32" s="15">
        <f>IF(E32=14,2,0)</f>
        <v>0</v>
      </c>
      <c r="AP32" s="15">
        <f>IF(E32=15,1,0)</f>
        <v>0</v>
      </c>
      <c r="AQ32" s="16">
        <v>3</v>
      </c>
      <c r="AR32" s="22"/>
      <c r="AS32" s="22"/>
      <c r="AT32" s="22"/>
      <c r="AU32" s="22"/>
      <c r="AV32" s="22"/>
      <c r="AW32" s="22"/>
      <c r="AX32" s="23">
        <f>AQ32+AR32+AS32+AT32+AU32+AV32+AW32</f>
        <v>3</v>
      </c>
    </row>
    <row r="33" spans="1:50" ht="18.75">
      <c r="A33" s="7">
        <f t="shared" si="0"/>
        <v>31</v>
      </c>
      <c r="B33" s="8" t="s">
        <v>81</v>
      </c>
      <c r="C33" s="37" t="s">
        <v>99</v>
      </c>
      <c r="D33" s="17" t="s">
        <v>28</v>
      </c>
      <c r="E33" s="9">
        <f>COUNTIF(F$3:F33,F33)</f>
        <v>31</v>
      </c>
      <c r="F33" s="17" t="s">
        <v>34</v>
      </c>
      <c r="G33" s="18">
        <f>SUM(I33:O33)</f>
        <v>10392</v>
      </c>
      <c r="H33" s="11" t="str">
        <f>CONCATENATE(E33,"º-",F33)</f>
        <v>31º-T1</v>
      </c>
      <c r="I33" s="12">
        <f>SUM(P33*155,Q33)</f>
        <v>1823</v>
      </c>
      <c r="J33" s="12">
        <f>SUM(R33*155,S33)</f>
        <v>1784</v>
      </c>
      <c r="K33" s="12">
        <f>SUM(T33*196,U33)</f>
        <v>1809</v>
      </c>
      <c r="L33" s="12">
        <f>SUM(V33*196,W33)</f>
        <v>1736</v>
      </c>
      <c r="M33" s="12">
        <f>SUM(X33*135,Y33)</f>
        <v>1661</v>
      </c>
      <c r="N33" s="12">
        <f>SUM(Z33*135,AA33)</f>
        <v>1579</v>
      </c>
      <c r="O33" s="19"/>
      <c r="P33">
        <v>11</v>
      </c>
      <c r="Q33">
        <v>118</v>
      </c>
      <c r="R33">
        <v>11</v>
      </c>
      <c r="S33">
        <v>79</v>
      </c>
      <c r="T33">
        <v>9</v>
      </c>
      <c r="U33">
        <v>45</v>
      </c>
      <c r="V33">
        <v>8</v>
      </c>
      <c r="W33">
        <v>168</v>
      </c>
      <c r="X33">
        <v>12</v>
      </c>
      <c r="Y33">
        <v>41</v>
      </c>
      <c r="Z33">
        <v>11</v>
      </c>
      <c r="AA33" s="14">
        <v>94</v>
      </c>
      <c r="AB33" s="15">
        <f>IF(E33=1,20,0)</f>
        <v>0</v>
      </c>
      <c r="AC33" s="15">
        <f>IF(E33=2,17,0)</f>
        <v>0</v>
      </c>
      <c r="AD33" s="15">
        <f>IF(E33=3,15,0)</f>
        <v>0</v>
      </c>
      <c r="AE33" s="15">
        <f>IF(E33=4,13,0)</f>
        <v>0</v>
      </c>
      <c r="AF33" s="15">
        <f>IF(E33=5,11,0)</f>
        <v>0</v>
      </c>
      <c r="AG33" s="15">
        <f>IF(E33=6,10,0)</f>
        <v>0</v>
      </c>
      <c r="AH33" s="15">
        <f>IF(E33=7,9,0)</f>
        <v>0</v>
      </c>
      <c r="AI33" s="15">
        <f>IF(E33=8,8,0)</f>
        <v>0</v>
      </c>
      <c r="AJ33" s="15">
        <f>IF(E33=9,7,0)</f>
        <v>0</v>
      </c>
      <c r="AK33" s="15">
        <f>IF(E33=10,6,0)</f>
        <v>0</v>
      </c>
      <c r="AL33" s="15">
        <f>IF(E33=11,5,0)</f>
        <v>0</v>
      </c>
      <c r="AM33" s="15">
        <f>IF(E33=12,4,0)</f>
        <v>0</v>
      </c>
      <c r="AN33" s="15">
        <f>IF(E33=13,3,0)</f>
        <v>0</v>
      </c>
      <c r="AO33" s="15">
        <f>IF(E33=14,2,0)</f>
        <v>0</v>
      </c>
      <c r="AP33" s="15">
        <f>IF(E33=15,1,0)</f>
        <v>0</v>
      </c>
      <c r="AQ33" s="16">
        <v>0</v>
      </c>
      <c r="AR33" s="22">
        <v>3</v>
      </c>
      <c r="AS33" s="22"/>
      <c r="AT33" s="22"/>
      <c r="AU33" s="22"/>
      <c r="AV33" s="22"/>
      <c r="AW33" s="22"/>
      <c r="AX33" s="23">
        <f>AQ33+AR33+AS33+AT33+AU33+AV33+AW33</f>
        <v>3</v>
      </c>
    </row>
    <row r="34" spans="1:50" ht="18.75">
      <c r="A34" s="7">
        <f t="shared" si="0"/>
        <v>32</v>
      </c>
      <c r="B34" s="8" t="s">
        <v>27</v>
      </c>
      <c r="C34" s="37" t="s">
        <v>101</v>
      </c>
      <c r="D34" s="17" t="s">
        <v>53</v>
      </c>
      <c r="E34" s="9">
        <f>COUNTIF(F$3:F48,F34)</f>
        <v>46</v>
      </c>
      <c r="F34" s="17" t="s">
        <v>34</v>
      </c>
      <c r="G34" s="18">
        <f>SUM(I34:O34)</f>
        <v>8916</v>
      </c>
      <c r="H34" s="11" t="str">
        <f>CONCATENATE(E34,"º-",F34)</f>
        <v>46º-T1</v>
      </c>
      <c r="I34" s="12">
        <f>SUM(P34*155,Q34)</f>
        <v>1497</v>
      </c>
      <c r="J34" s="12">
        <f>SUM(R34*155,S34)</f>
        <v>1415</v>
      </c>
      <c r="K34" s="12">
        <f>SUM(T34*196,U34)</f>
        <v>1643</v>
      </c>
      <c r="L34" s="12">
        <f>SUM(V34*196,W34)</f>
        <v>1525</v>
      </c>
      <c r="M34" s="12">
        <f>SUM(X34*135,Y34)</f>
        <v>1385</v>
      </c>
      <c r="N34" s="12">
        <f>SUM(Z34*135,AA34)</f>
        <v>1451</v>
      </c>
      <c r="O34" s="19"/>
      <c r="P34">
        <v>9</v>
      </c>
      <c r="Q34">
        <v>102</v>
      </c>
      <c r="R34">
        <v>9</v>
      </c>
      <c r="S34">
        <v>20</v>
      </c>
      <c r="T34">
        <v>8</v>
      </c>
      <c r="U34">
        <v>75</v>
      </c>
      <c r="V34">
        <v>7</v>
      </c>
      <c r="W34">
        <v>153</v>
      </c>
      <c r="X34">
        <v>10</v>
      </c>
      <c r="Y34">
        <v>35</v>
      </c>
      <c r="Z34">
        <v>10</v>
      </c>
      <c r="AA34" s="14">
        <v>101</v>
      </c>
      <c r="AB34" s="15">
        <f>IF(E34=1,20,0)</f>
        <v>0</v>
      </c>
      <c r="AC34" s="15">
        <f>IF(E34=2,17,0)</f>
        <v>0</v>
      </c>
      <c r="AD34" s="15">
        <f>IF(E34=3,15,0)</f>
        <v>0</v>
      </c>
      <c r="AE34" s="15">
        <f>IF(E34=4,13,0)</f>
        <v>0</v>
      </c>
      <c r="AF34" s="15">
        <f>IF(E34=5,11,0)</f>
        <v>0</v>
      </c>
      <c r="AG34" s="15">
        <f>IF(E34=6,10,0)</f>
        <v>0</v>
      </c>
      <c r="AH34" s="15">
        <f>IF(E34=7,9,0)</f>
        <v>0</v>
      </c>
      <c r="AI34" s="15">
        <f>IF(E34=8,8,0)</f>
        <v>0</v>
      </c>
      <c r="AJ34" s="15">
        <f>IF(E34=9,7,0)</f>
        <v>0</v>
      </c>
      <c r="AK34" s="15">
        <f>IF(E34=10,6,0)</f>
        <v>0</v>
      </c>
      <c r="AL34" s="15">
        <f>IF(E34=11,5,0)</f>
        <v>0</v>
      </c>
      <c r="AM34" s="15">
        <f>IF(E34=12,4,0)</f>
        <v>0</v>
      </c>
      <c r="AN34" s="15">
        <f>IF(E34=13,3,0)</f>
        <v>0</v>
      </c>
      <c r="AO34" s="15">
        <f>IF(E34=14,2,0)</f>
        <v>0</v>
      </c>
      <c r="AP34" s="15">
        <f>IF(E34=15,1,0)</f>
        <v>0</v>
      </c>
      <c r="AQ34" s="16">
        <v>0</v>
      </c>
      <c r="AR34" s="22">
        <v>0</v>
      </c>
      <c r="AS34" s="22">
        <v>2</v>
      </c>
      <c r="AT34" s="22"/>
      <c r="AU34" s="22"/>
      <c r="AV34" s="22"/>
      <c r="AW34" s="22"/>
      <c r="AX34" s="23">
        <f>AQ34+AR34+AS34+AT34+AU34+AV34+AW34</f>
        <v>2</v>
      </c>
    </row>
    <row r="35" spans="1:50" ht="18">
      <c r="A35" s="7">
        <f t="shared" si="0"/>
        <v>33</v>
      </c>
      <c r="B35" s="8" t="s">
        <v>27</v>
      </c>
      <c r="C35" s="37" t="s">
        <v>146</v>
      </c>
      <c r="D35" s="33"/>
      <c r="E35" s="31"/>
      <c r="F35" s="17" t="s">
        <v>34</v>
      </c>
      <c r="G35" s="33"/>
      <c r="I35" s="31"/>
      <c r="J35" s="31"/>
      <c r="K35" s="31"/>
      <c r="L35" s="31"/>
      <c r="M35" s="31"/>
      <c r="N35" s="31"/>
      <c r="O35" s="33"/>
      <c r="AA35" s="14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16"/>
      <c r="AR35" s="22">
        <v>2</v>
      </c>
      <c r="AS35" s="22"/>
      <c r="AT35" s="22"/>
      <c r="AU35" s="22"/>
      <c r="AV35" s="22"/>
      <c r="AW35" s="22"/>
      <c r="AX35" s="23">
        <f>AQ35+AR35+AS35+AT35+AU35+AV35+AW35</f>
        <v>2</v>
      </c>
    </row>
    <row r="36" spans="1:50" ht="18.75">
      <c r="A36" s="7">
        <f t="shared" si="0"/>
        <v>34</v>
      </c>
      <c r="B36" s="8"/>
      <c r="C36" s="37" t="s">
        <v>52</v>
      </c>
      <c r="D36" s="17" t="s">
        <v>28</v>
      </c>
      <c r="E36" s="9">
        <f>COUNTIF(F$3:F36,F36)</f>
        <v>34</v>
      </c>
      <c r="F36" s="17" t="s">
        <v>34</v>
      </c>
      <c r="G36" s="18">
        <f>SUM(I36:O36)</f>
        <v>7470</v>
      </c>
      <c r="H36" s="11" t="str">
        <f>CONCATENATE(E36,"º-",F36)</f>
        <v>34º-T1</v>
      </c>
      <c r="I36" s="12">
        <f>SUM(P36*155,Q36)</f>
        <v>1423</v>
      </c>
      <c r="J36" s="12">
        <f>SUM(R36*155,S36)</f>
        <v>1163</v>
      </c>
      <c r="K36" s="12">
        <f>SUM(T36*196,U36)</f>
        <v>1505</v>
      </c>
      <c r="L36" s="12">
        <f>SUM(V36*196,W36)</f>
        <v>1235</v>
      </c>
      <c r="M36" s="12">
        <f>SUM(X36*135,Y36)</f>
        <v>1003</v>
      </c>
      <c r="N36" s="12">
        <f>SUM(Z36*135,AA36)</f>
        <v>1141</v>
      </c>
      <c r="O36" s="19"/>
      <c r="P36">
        <v>9</v>
      </c>
      <c r="Q36">
        <v>28</v>
      </c>
      <c r="R36">
        <v>7</v>
      </c>
      <c r="S36">
        <v>78</v>
      </c>
      <c r="T36">
        <v>7</v>
      </c>
      <c r="U36">
        <v>133</v>
      </c>
      <c r="V36">
        <v>6</v>
      </c>
      <c r="W36">
        <v>59</v>
      </c>
      <c r="X36">
        <v>7</v>
      </c>
      <c r="Y36">
        <v>58</v>
      </c>
      <c r="Z36">
        <v>8</v>
      </c>
      <c r="AA36" s="14">
        <v>61</v>
      </c>
      <c r="AB36" s="15">
        <f>IF(E36=1,20,0)</f>
        <v>0</v>
      </c>
      <c r="AC36" s="15">
        <f>IF(E36=2,17,0)</f>
        <v>0</v>
      </c>
      <c r="AD36" s="15">
        <f>IF(E36=3,15,0)</f>
        <v>0</v>
      </c>
      <c r="AE36" s="15">
        <f>IF(E36=4,13,0)</f>
        <v>0</v>
      </c>
      <c r="AF36" s="15">
        <f>IF(E36=5,11,0)</f>
        <v>0</v>
      </c>
      <c r="AG36" s="15">
        <f>IF(E36=6,10,0)</f>
        <v>0</v>
      </c>
      <c r="AH36" s="15">
        <f>IF(E36=7,9,0)</f>
        <v>0</v>
      </c>
      <c r="AI36" s="15">
        <f>IF(E36=8,8,0)</f>
        <v>0</v>
      </c>
      <c r="AJ36" s="15">
        <f>IF(E36=9,7,0)</f>
        <v>0</v>
      </c>
      <c r="AK36" s="15">
        <f>IF(E36=10,6,0)</f>
        <v>0</v>
      </c>
      <c r="AL36" s="15">
        <f>IF(E36=11,5,0)</f>
        <v>0</v>
      </c>
      <c r="AM36" s="15">
        <f>IF(E36=12,4,0)</f>
        <v>0</v>
      </c>
      <c r="AN36" s="15">
        <f>IF(E36=13,3,0)</f>
        <v>0</v>
      </c>
      <c r="AO36" s="15">
        <f>IF(E36=14,2,0)</f>
        <v>0</v>
      </c>
      <c r="AP36" s="15">
        <f>IF(E36=15,1,0)</f>
        <v>0</v>
      </c>
      <c r="AQ36" s="16">
        <v>1</v>
      </c>
      <c r="AR36" s="22"/>
      <c r="AS36" s="22"/>
      <c r="AT36" s="22"/>
      <c r="AU36" s="22"/>
      <c r="AV36" s="22"/>
      <c r="AW36" s="22"/>
      <c r="AX36" s="23">
        <f>AQ36+AR36+AS36+AT36+AU36+AV36+AW36</f>
        <v>1</v>
      </c>
    </row>
    <row r="37" spans="1:50" ht="18">
      <c r="A37" s="7">
        <f t="shared" si="0"/>
        <v>35</v>
      </c>
      <c r="B37" s="8" t="s">
        <v>27</v>
      </c>
      <c r="C37" s="37" t="s">
        <v>145</v>
      </c>
      <c r="D37" s="33"/>
      <c r="E37" s="31"/>
      <c r="F37" s="17" t="s">
        <v>34</v>
      </c>
      <c r="G37" s="33"/>
      <c r="I37" s="31"/>
      <c r="J37" s="31"/>
      <c r="K37" s="31"/>
      <c r="L37" s="31"/>
      <c r="M37" s="31"/>
      <c r="N37" s="31"/>
      <c r="O37" s="33"/>
      <c r="AA37" s="14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16"/>
      <c r="AR37" s="22">
        <v>0</v>
      </c>
      <c r="AS37" s="22">
        <v>1</v>
      </c>
      <c r="AT37" s="22"/>
      <c r="AU37" s="22"/>
      <c r="AV37" s="22"/>
      <c r="AW37" s="22"/>
      <c r="AX37" s="23">
        <f>AQ37+AR37+AS37+AT37+AU37+AV37+AW37</f>
        <v>1</v>
      </c>
    </row>
    <row r="38" spans="1:50" ht="18.75">
      <c r="A38" s="7">
        <f t="shared" si="0"/>
        <v>36</v>
      </c>
      <c r="B38" s="8" t="s">
        <v>40</v>
      </c>
      <c r="C38" s="37" t="s">
        <v>110</v>
      </c>
      <c r="D38" s="17" t="s">
        <v>30</v>
      </c>
      <c r="E38" s="9">
        <f>COUNTIF(F$3:F56,F38)</f>
        <v>54</v>
      </c>
      <c r="F38" s="17" t="s">
        <v>34</v>
      </c>
      <c r="G38" s="18">
        <f>SUM(I38:O38)</f>
        <v>9203</v>
      </c>
      <c r="H38" s="11" t="str">
        <f>CONCATENATE(E38,"º-",F38)</f>
        <v>54º-T1</v>
      </c>
      <c r="I38" s="12">
        <f>SUM(P38*155,Q38)</f>
        <v>1546</v>
      </c>
      <c r="J38" s="12">
        <f>SUM(R38*155,S38)</f>
        <v>1438</v>
      </c>
      <c r="K38" s="12">
        <f>SUM(T38*196,U38)</f>
        <v>1539</v>
      </c>
      <c r="L38" s="12">
        <f>SUM(V38*196,W38)</f>
        <v>1564</v>
      </c>
      <c r="M38" s="12">
        <f>SUM(X38*135,Y38)</f>
        <v>1530</v>
      </c>
      <c r="N38" s="12">
        <f>SUM(Z38*135,AA38)</f>
        <v>1586</v>
      </c>
      <c r="O38" s="19"/>
      <c r="P38">
        <v>9</v>
      </c>
      <c r="Q38">
        <v>151</v>
      </c>
      <c r="R38">
        <v>9</v>
      </c>
      <c r="S38">
        <v>43</v>
      </c>
      <c r="T38">
        <v>7</v>
      </c>
      <c r="U38">
        <v>167</v>
      </c>
      <c r="V38">
        <v>7</v>
      </c>
      <c r="W38">
        <v>192</v>
      </c>
      <c r="X38">
        <v>11</v>
      </c>
      <c r="Y38">
        <v>45</v>
      </c>
      <c r="Z38">
        <v>11</v>
      </c>
      <c r="AA38" s="14">
        <v>101</v>
      </c>
      <c r="AB38" s="15">
        <f>IF(E38=1,20,0)</f>
        <v>0</v>
      </c>
      <c r="AC38" s="15">
        <f>IF(E38=2,17,0)</f>
        <v>0</v>
      </c>
      <c r="AD38" s="15">
        <f>IF(E38=3,15,0)</f>
        <v>0</v>
      </c>
      <c r="AE38" s="15">
        <f>IF(E38=4,13,0)</f>
        <v>0</v>
      </c>
      <c r="AF38" s="15">
        <f>IF(E38=5,11,0)</f>
        <v>0</v>
      </c>
      <c r="AG38" s="15">
        <f>IF(E38=6,10,0)</f>
        <v>0</v>
      </c>
      <c r="AH38" s="15">
        <f>IF(E38=7,9,0)</f>
        <v>0</v>
      </c>
      <c r="AI38" s="15">
        <f>IF(E38=8,8,0)</f>
        <v>0</v>
      </c>
      <c r="AJ38" s="15">
        <f>IF(E38=9,7,0)</f>
        <v>0</v>
      </c>
      <c r="AK38" s="15">
        <f>IF(E38=10,6,0)</f>
        <v>0</v>
      </c>
      <c r="AL38" s="15">
        <f>IF(E38=11,5,0)</f>
        <v>0</v>
      </c>
      <c r="AM38" s="15">
        <f>IF(E38=12,4,0)</f>
        <v>0</v>
      </c>
      <c r="AN38" s="15">
        <f>IF(E38=13,3,0)</f>
        <v>0</v>
      </c>
      <c r="AO38" s="15">
        <f>IF(E38=14,2,0)</f>
        <v>0</v>
      </c>
      <c r="AP38" s="15">
        <f>IF(E38=15,1,0)</f>
        <v>0</v>
      </c>
      <c r="AQ38" s="16">
        <v>0</v>
      </c>
      <c r="AR38" s="22">
        <v>0</v>
      </c>
      <c r="AS38" s="22"/>
      <c r="AT38" s="22"/>
      <c r="AU38" s="22"/>
      <c r="AV38" s="22"/>
      <c r="AW38" s="22"/>
      <c r="AX38" s="23">
        <f>AQ38+AR38+AS38+AT38+AU38+AV38+AW38</f>
        <v>0</v>
      </c>
    </row>
    <row r="39" spans="1:50" ht="18">
      <c r="A39" s="7">
        <f t="shared" si="0"/>
        <v>37</v>
      </c>
      <c r="B39" s="8" t="s">
        <v>161</v>
      </c>
      <c r="C39" s="37" t="s">
        <v>164</v>
      </c>
      <c r="F39" s="17" t="s">
        <v>34</v>
      </c>
      <c r="AQ39" s="16"/>
      <c r="AR39" s="22">
        <v>0</v>
      </c>
      <c r="AS39" s="22"/>
      <c r="AT39" s="22"/>
      <c r="AU39" s="22"/>
      <c r="AV39" s="22"/>
      <c r="AW39" s="22"/>
      <c r="AX39" s="23">
        <f>AQ39+AR39+AS39+AT39+AU39+AV39+AW39</f>
        <v>0</v>
      </c>
    </row>
    <row r="40" spans="1:50" ht="18.75">
      <c r="A40" s="7">
        <f t="shared" si="0"/>
        <v>38</v>
      </c>
      <c r="B40" s="8" t="s">
        <v>64</v>
      </c>
      <c r="C40" s="37" t="s">
        <v>114</v>
      </c>
      <c r="D40" s="42" t="s">
        <v>28</v>
      </c>
      <c r="E40" s="43">
        <f>COUNTIF(F$3:F40,F40)</f>
        <v>38</v>
      </c>
      <c r="F40" s="17" t="s">
        <v>34</v>
      </c>
      <c r="G40" s="44">
        <f>SUM(I40:O40)</f>
        <v>5430</v>
      </c>
      <c r="H40" s="11" t="str">
        <f>CONCATENATE(E40,"º-",F40)</f>
        <v>38º-T1</v>
      </c>
      <c r="I40" s="30">
        <f>SUM(P40*155,Q40)</f>
        <v>788</v>
      </c>
      <c r="J40" s="30">
        <f>SUM(R40*155,S40)</f>
        <v>840</v>
      </c>
      <c r="K40" s="30">
        <f>SUM(T40*196,U40)</f>
        <v>839</v>
      </c>
      <c r="L40" s="30">
        <f>SUM(V40*196,W40)</f>
        <v>964</v>
      </c>
      <c r="M40" s="30">
        <f>SUM(X40*135,Y40)</f>
        <v>1044</v>
      </c>
      <c r="N40" s="30">
        <f>SUM(Z40*135,AA40)</f>
        <v>955</v>
      </c>
      <c r="O40" s="32"/>
      <c r="P40">
        <v>5</v>
      </c>
      <c r="Q40">
        <v>13</v>
      </c>
      <c r="R40">
        <v>5</v>
      </c>
      <c r="S40">
        <v>65</v>
      </c>
      <c r="T40">
        <v>4</v>
      </c>
      <c r="U40">
        <v>55</v>
      </c>
      <c r="V40">
        <v>4</v>
      </c>
      <c r="W40">
        <v>180</v>
      </c>
      <c r="X40">
        <v>7</v>
      </c>
      <c r="Y40">
        <v>99</v>
      </c>
      <c r="Z40">
        <v>7</v>
      </c>
      <c r="AA40">
        <v>10</v>
      </c>
      <c r="AB40" s="34">
        <f>IF(E40=1,20,0)</f>
        <v>0</v>
      </c>
      <c r="AC40" s="34">
        <f>IF(E40=2,17,0)</f>
        <v>0</v>
      </c>
      <c r="AD40" s="34">
        <f>IF(E40=3,15,0)</f>
        <v>0</v>
      </c>
      <c r="AE40" s="34">
        <f>IF(E40=4,13,0)</f>
        <v>0</v>
      </c>
      <c r="AF40" s="34">
        <f>IF(E40=5,11,0)</f>
        <v>0</v>
      </c>
      <c r="AG40" s="34">
        <f>IF(E40=6,10,0)</f>
        <v>0</v>
      </c>
      <c r="AH40" s="34">
        <f>IF(E40=7,9,0)</f>
        <v>0</v>
      </c>
      <c r="AI40" s="34">
        <f>IF(E40=8,8,0)</f>
        <v>0</v>
      </c>
      <c r="AJ40" s="34">
        <f>IF(E40=9,7,0)</f>
        <v>0</v>
      </c>
      <c r="AK40" s="34">
        <f>IF(E40=10,6,0)</f>
        <v>0</v>
      </c>
      <c r="AL40" s="34">
        <f>IF(E40=11,5,0)</f>
        <v>0</v>
      </c>
      <c r="AM40" s="34">
        <f>IF(E40=12,4,0)</f>
        <v>0</v>
      </c>
      <c r="AN40" s="34">
        <f>IF(E40=13,3,0)</f>
        <v>0</v>
      </c>
      <c r="AO40" s="34">
        <f>IF(E40=14,2,0)</f>
        <v>0</v>
      </c>
      <c r="AP40" s="34">
        <f>IF(E40=15,1,0)</f>
        <v>0</v>
      </c>
      <c r="AQ40" s="16">
        <v>0</v>
      </c>
      <c r="AR40" s="22"/>
      <c r="AS40" s="22"/>
      <c r="AT40" s="22"/>
      <c r="AU40" s="22"/>
      <c r="AV40" s="22"/>
      <c r="AW40" s="22"/>
      <c r="AX40" s="23">
        <f>AQ40+AR40+AS40+AT40+AU40+AV40+AW40</f>
        <v>0</v>
      </c>
    </row>
    <row r="41" spans="1:50" ht="18.75">
      <c r="A41" s="7">
        <f t="shared" si="0"/>
        <v>39</v>
      </c>
      <c r="B41" s="8" t="s">
        <v>102</v>
      </c>
      <c r="C41" s="37" t="s">
        <v>114</v>
      </c>
      <c r="D41" s="42" t="s">
        <v>28</v>
      </c>
      <c r="E41" s="43">
        <f>COUNTIF(F$3:F41,F41)</f>
        <v>39</v>
      </c>
      <c r="F41" s="17" t="s">
        <v>34</v>
      </c>
      <c r="G41" s="44">
        <f>SUM(I41:O41)</f>
        <v>5420</v>
      </c>
      <c r="H41" s="11" t="str">
        <f>CONCATENATE(E41,"º-",F41)</f>
        <v>39º-T1</v>
      </c>
      <c r="I41" s="30">
        <f>SUM(P41*155,Q41)</f>
        <v>772</v>
      </c>
      <c r="J41" s="30">
        <f>SUM(R41*155,S41)</f>
        <v>702</v>
      </c>
      <c r="K41" s="30">
        <f>SUM(T41*196,U41)</f>
        <v>993</v>
      </c>
      <c r="L41" s="30">
        <f>SUM(V41*196,W41)</f>
        <v>1041</v>
      </c>
      <c r="M41" s="30">
        <f>SUM(X41*135,Y41)</f>
        <v>973</v>
      </c>
      <c r="N41" s="30">
        <f>SUM(Z41*135,AA41)</f>
        <v>939</v>
      </c>
      <c r="O41" s="32"/>
      <c r="P41">
        <v>4</v>
      </c>
      <c r="Q41">
        <v>152</v>
      </c>
      <c r="R41">
        <v>4</v>
      </c>
      <c r="S41">
        <v>82</v>
      </c>
      <c r="T41">
        <v>5</v>
      </c>
      <c r="U41">
        <v>13</v>
      </c>
      <c r="V41">
        <v>5</v>
      </c>
      <c r="W41">
        <v>61</v>
      </c>
      <c r="X41">
        <v>7</v>
      </c>
      <c r="Y41">
        <v>28</v>
      </c>
      <c r="Z41">
        <v>6</v>
      </c>
      <c r="AA41">
        <v>129</v>
      </c>
      <c r="AB41" s="34">
        <f>IF(E41=1,20,0)</f>
        <v>0</v>
      </c>
      <c r="AC41" s="34">
        <f>IF(E41=2,17,0)</f>
        <v>0</v>
      </c>
      <c r="AD41" s="34">
        <f>IF(E41=3,15,0)</f>
        <v>0</v>
      </c>
      <c r="AE41" s="34">
        <f>IF(E41=4,13,0)</f>
        <v>0</v>
      </c>
      <c r="AF41" s="34">
        <f>IF(E41=5,11,0)</f>
        <v>0</v>
      </c>
      <c r="AG41" s="34">
        <f>IF(E41=6,10,0)</f>
        <v>0</v>
      </c>
      <c r="AH41" s="34">
        <f>IF(E41=7,9,0)</f>
        <v>0</v>
      </c>
      <c r="AI41" s="34">
        <f>IF(E41=8,8,0)</f>
        <v>0</v>
      </c>
      <c r="AJ41" s="34">
        <f>IF(E41=9,7,0)</f>
        <v>0</v>
      </c>
      <c r="AK41" s="34">
        <f>IF(E41=10,6,0)</f>
        <v>0</v>
      </c>
      <c r="AL41" s="34">
        <f>IF(E41=11,5,0)</f>
        <v>0</v>
      </c>
      <c r="AM41" s="34">
        <f>IF(E41=12,4,0)</f>
        <v>0</v>
      </c>
      <c r="AN41" s="34">
        <f>IF(E41=13,3,0)</f>
        <v>0</v>
      </c>
      <c r="AO41" s="34">
        <f>IF(E41=14,2,0)</f>
        <v>0</v>
      </c>
      <c r="AP41" s="34">
        <f>IF(E41=15,1,0)</f>
        <v>0</v>
      </c>
      <c r="AQ41" s="16">
        <v>0</v>
      </c>
      <c r="AR41" s="22"/>
      <c r="AS41" s="22"/>
      <c r="AT41" s="22"/>
      <c r="AU41" s="22"/>
      <c r="AV41" s="22"/>
      <c r="AW41" s="22"/>
      <c r="AX41" s="23">
        <f>AQ41+AR41+AS41+AT41+AU41+AV41+AW41</f>
        <v>0</v>
      </c>
    </row>
    <row r="42" spans="1:50" ht="18.75">
      <c r="A42" s="7">
        <f t="shared" si="0"/>
        <v>40</v>
      </c>
      <c r="B42" s="8" t="s">
        <v>81</v>
      </c>
      <c r="C42" s="37" t="s">
        <v>111</v>
      </c>
      <c r="D42" s="42" t="s">
        <v>30</v>
      </c>
      <c r="E42" s="43">
        <f>COUNTIF(F$3:F54,F42)</f>
        <v>52</v>
      </c>
      <c r="F42" s="17" t="s">
        <v>34</v>
      </c>
      <c r="G42" s="44">
        <f>SUM(I42:O42)</f>
        <v>8093</v>
      </c>
      <c r="H42" s="11" t="str">
        <f>CONCATENATE(E42,"º-",F42)</f>
        <v>52º-T1</v>
      </c>
      <c r="I42" s="30">
        <f>SUM(P42*155,Q42)</f>
        <v>1533</v>
      </c>
      <c r="J42" s="30">
        <f>SUM(R42*155,S42)</f>
        <v>1327</v>
      </c>
      <c r="K42" s="30">
        <f>SUM(T42*196,U42)</f>
        <v>1609</v>
      </c>
      <c r="L42" s="30">
        <f>SUM(V42*196,W42)</f>
        <v>1384</v>
      </c>
      <c r="M42" s="30">
        <f>SUM(X42*135,Y42)</f>
        <v>1396</v>
      </c>
      <c r="N42" s="30">
        <f>SUM(Z42*135,AA42)</f>
        <v>844</v>
      </c>
      <c r="O42" s="32"/>
      <c r="P42">
        <v>9</v>
      </c>
      <c r="Q42">
        <v>138</v>
      </c>
      <c r="R42">
        <v>8</v>
      </c>
      <c r="S42">
        <v>87</v>
      </c>
      <c r="T42">
        <v>8</v>
      </c>
      <c r="U42">
        <v>41</v>
      </c>
      <c r="V42">
        <v>7</v>
      </c>
      <c r="W42">
        <v>12</v>
      </c>
      <c r="X42">
        <v>10</v>
      </c>
      <c r="Y42">
        <v>46</v>
      </c>
      <c r="Z42">
        <v>6</v>
      </c>
      <c r="AA42">
        <v>34</v>
      </c>
      <c r="AB42" s="34">
        <f>IF(E42=1,20,0)</f>
        <v>0</v>
      </c>
      <c r="AC42" s="34">
        <f>IF(E42=2,17,0)</f>
        <v>0</v>
      </c>
      <c r="AD42" s="34">
        <f>IF(E42=3,15,0)</f>
        <v>0</v>
      </c>
      <c r="AE42" s="34">
        <f>IF(E42=4,13,0)</f>
        <v>0</v>
      </c>
      <c r="AF42" s="34">
        <f>IF(E42=5,11,0)</f>
        <v>0</v>
      </c>
      <c r="AG42" s="34">
        <f>IF(E42=6,10,0)</f>
        <v>0</v>
      </c>
      <c r="AH42" s="34">
        <f>IF(E42=7,9,0)</f>
        <v>0</v>
      </c>
      <c r="AI42" s="34">
        <f>IF(E42=8,8,0)</f>
        <v>0</v>
      </c>
      <c r="AJ42" s="34">
        <f>IF(E42=9,7,0)</f>
        <v>0</v>
      </c>
      <c r="AK42" s="34">
        <f>IF(E42=10,6,0)</f>
        <v>0</v>
      </c>
      <c r="AL42" s="34">
        <f>IF(E42=11,5,0)</f>
        <v>0</v>
      </c>
      <c r="AM42" s="34">
        <f>IF(E42=12,4,0)</f>
        <v>0</v>
      </c>
      <c r="AN42" s="34">
        <f>IF(E42=13,3,0)</f>
        <v>0</v>
      </c>
      <c r="AO42" s="34">
        <f>IF(E42=14,2,0)</f>
        <v>0</v>
      </c>
      <c r="AP42" s="34">
        <f>IF(E42=15,1,0)</f>
        <v>0</v>
      </c>
      <c r="AQ42" s="16">
        <v>0</v>
      </c>
      <c r="AR42" s="22">
        <v>0</v>
      </c>
      <c r="AS42" s="22"/>
      <c r="AT42" s="22"/>
      <c r="AU42" s="22"/>
      <c r="AV42" s="22"/>
      <c r="AW42" s="22"/>
      <c r="AX42" s="23">
        <f>AQ42+AR42+AS42+AT42+AU42+AV42+AW42</f>
        <v>0</v>
      </c>
    </row>
    <row r="43" spans="1:50" ht="18.75">
      <c r="A43" s="7">
        <f t="shared" si="0"/>
        <v>41</v>
      </c>
      <c r="B43" s="8" t="s">
        <v>86</v>
      </c>
      <c r="C43" s="37" t="s">
        <v>107</v>
      </c>
      <c r="D43" s="42" t="s">
        <v>28</v>
      </c>
      <c r="E43" s="43">
        <f>COUNTIF(F$3:F55,F43)</f>
        <v>53</v>
      </c>
      <c r="F43" s="17" t="s">
        <v>34</v>
      </c>
      <c r="G43" s="44">
        <f>SUM(I43:O43)</f>
        <v>8883</v>
      </c>
      <c r="H43" s="11" t="str">
        <f>CONCATENATE(E43,"º-",F43)</f>
        <v>53º-T1</v>
      </c>
      <c r="I43" s="30">
        <f>SUM(P43*155,Q43)</f>
        <v>1473</v>
      </c>
      <c r="J43" s="30">
        <f>SUM(R43*155,S43)</f>
        <v>1592</v>
      </c>
      <c r="K43" s="30">
        <f>SUM(T43*196,U43)</f>
        <v>1469</v>
      </c>
      <c r="L43" s="30">
        <f>SUM(V43*196,W43)</f>
        <v>1623</v>
      </c>
      <c r="M43" s="30">
        <f>SUM(X43*135,Y43)</f>
        <v>1651</v>
      </c>
      <c r="N43" s="30">
        <f>SUM(Z43*135,AA43)</f>
        <v>1075</v>
      </c>
      <c r="O43" s="32"/>
      <c r="P43">
        <v>9</v>
      </c>
      <c r="Q43">
        <v>78</v>
      </c>
      <c r="R43">
        <v>10</v>
      </c>
      <c r="S43">
        <v>42</v>
      </c>
      <c r="T43">
        <v>7</v>
      </c>
      <c r="U43">
        <v>97</v>
      </c>
      <c r="V43">
        <v>8</v>
      </c>
      <c r="W43">
        <v>55</v>
      </c>
      <c r="X43">
        <v>12</v>
      </c>
      <c r="Y43">
        <v>31</v>
      </c>
      <c r="Z43">
        <v>7</v>
      </c>
      <c r="AA43">
        <v>130</v>
      </c>
      <c r="AB43" s="34">
        <f>IF(E43=1,20,0)</f>
        <v>0</v>
      </c>
      <c r="AC43" s="34">
        <f>IF(E43=2,17,0)</f>
        <v>0</v>
      </c>
      <c r="AD43" s="34">
        <f>IF(E43=3,15,0)</f>
        <v>0</v>
      </c>
      <c r="AE43" s="34">
        <f>IF(E43=4,13,0)</f>
        <v>0</v>
      </c>
      <c r="AF43" s="34">
        <f>IF(E43=5,11,0)</f>
        <v>0</v>
      </c>
      <c r="AG43" s="34">
        <f>IF(E43=6,10,0)</f>
        <v>0</v>
      </c>
      <c r="AH43" s="34">
        <f>IF(E43=7,9,0)</f>
        <v>0</v>
      </c>
      <c r="AI43" s="34">
        <f>IF(E43=8,8,0)</f>
        <v>0</v>
      </c>
      <c r="AJ43" s="34">
        <f>IF(E43=9,7,0)</f>
        <v>0</v>
      </c>
      <c r="AK43" s="34">
        <f>IF(E43=10,6,0)</f>
        <v>0</v>
      </c>
      <c r="AL43" s="34">
        <f>IF(E43=11,5,0)</f>
        <v>0</v>
      </c>
      <c r="AM43" s="34">
        <f>IF(E43=12,4,0)</f>
        <v>0</v>
      </c>
      <c r="AN43" s="34">
        <f>IF(E43=13,3,0)</f>
        <v>0</v>
      </c>
      <c r="AO43" s="34">
        <f>IF(E43=14,2,0)</f>
        <v>0</v>
      </c>
      <c r="AP43" s="34">
        <f>IF(E43=15,1,0)</f>
        <v>0</v>
      </c>
      <c r="AQ43" s="16">
        <v>0</v>
      </c>
      <c r="AR43" s="22"/>
      <c r="AS43" s="22"/>
      <c r="AT43" s="22"/>
      <c r="AU43" s="22"/>
      <c r="AV43" s="22"/>
      <c r="AW43" s="22"/>
      <c r="AX43" s="23">
        <f>AQ43+AR43+AS43+AT43+AU43+AV43+AW43</f>
        <v>0</v>
      </c>
    </row>
    <row r="44" spans="1:50" ht="18.75">
      <c r="A44" s="7">
        <f t="shared" si="0"/>
        <v>42</v>
      </c>
      <c r="B44" s="8" t="s">
        <v>102</v>
      </c>
      <c r="C44" s="37" t="s">
        <v>103</v>
      </c>
      <c r="D44" s="42"/>
      <c r="E44" s="43"/>
      <c r="F44" s="17" t="s">
        <v>34</v>
      </c>
      <c r="G44" s="44"/>
      <c r="H44" s="11"/>
      <c r="I44" s="30"/>
      <c r="J44" s="30"/>
      <c r="K44" s="30"/>
      <c r="L44" s="30"/>
      <c r="M44" s="30"/>
      <c r="N44" s="30"/>
      <c r="O44" s="32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16">
        <v>0</v>
      </c>
      <c r="AR44" s="22"/>
      <c r="AS44" s="22"/>
      <c r="AT44" s="22"/>
      <c r="AU44" s="22"/>
      <c r="AV44" s="22"/>
      <c r="AW44" s="22"/>
      <c r="AX44" s="23">
        <f>AQ44+AR44+AS44+AT44+AU44+AV44+AW44</f>
        <v>0</v>
      </c>
    </row>
    <row r="45" spans="1:50" ht="18.75">
      <c r="A45" s="7">
        <f t="shared" si="0"/>
        <v>43</v>
      </c>
      <c r="B45" s="8"/>
      <c r="C45" s="37" t="s">
        <v>100</v>
      </c>
      <c r="D45" s="42" t="s">
        <v>28</v>
      </c>
      <c r="E45" s="43">
        <f>COUNTIF(F$3:F53,F45)</f>
        <v>51</v>
      </c>
      <c r="F45" s="17" t="s">
        <v>34</v>
      </c>
      <c r="G45" s="44">
        <f>SUM(I45:O45)</f>
        <v>8510</v>
      </c>
      <c r="H45" s="11" t="str">
        <f>CONCATENATE(E45,"º-",F45)</f>
        <v>51º-T1</v>
      </c>
      <c r="I45" s="30">
        <f>SUM(P45*155,Q45)</f>
        <v>1321</v>
      </c>
      <c r="J45" s="30">
        <f>SUM(R45*155,S45)</f>
        <v>1354</v>
      </c>
      <c r="K45" s="30">
        <f>SUM(T45*196,U45)</f>
        <v>1559</v>
      </c>
      <c r="L45" s="30">
        <f>SUM(V45*196,W45)</f>
        <v>1533</v>
      </c>
      <c r="M45" s="30">
        <f>SUM(X45*135,Y45)</f>
        <v>1365</v>
      </c>
      <c r="N45" s="30">
        <f>SUM(Z45*135,AA45)</f>
        <v>1378</v>
      </c>
      <c r="O45" s="32"/>
      <c r="P45">
        <v>8</v>
      </c>
      <c r="Q45">
        <v>81</v>
      </c>
      <c r="R45">
        <v>8</v>
      </c>
      <c r="S45">
        <v>114</v>
      </c>
      <c r="T45">
        <v>7</v>
      </c>
      <c r="U45">
        <v>187</v>
      </c>
      <c r="V45">
        <v>7</v>
      </c>
      <c r="W45">
        <v>161</v>
      </c>
      <c r="X45">
        <v>10</v>
      </c>
      <c r="Y45">
        <v>15</v>
      </c>
      <c r="Z45">
        <v>10</v>
      </c>
      <c r="AA45">
        <v>28</v>
      </c>
      <c r="AB45" s="34">
        <f>IF(E45=1,20,0)</f>
        <v>0</v>
      </c>
      <c r="AC45" s="34">
        <f>IF(E45=2,17,0)</f>
        <v>0</v>
      </c>
      <c r="AD45" s="34">
        <f>IF(E45=3,15,0)</f>
        <v>0</v>
      </c>
      <c r="AE45" s="34">
        <f>IF(E45=4,13,0)</f>
        <v>0</v>
      </c>
      <c r="AF45" s="34">
        <f>IF(E45=5,11,0)</f>
        <v>0</v>
      </c>
      <c r="AG45" s="34">
        <f>IF(E45=6,10,0)</f>
        <v>0</v>
      </c>
      <c r="AH45" s="34">
        <f>IF(E45=7,9,0)</f>
        <v>0</v>
      </c>
      <c r="AI45" s="34">
        <f>IF(E45=8,8,0)</f>
        <v>0</v>
      </c>
      <c r="AJ45" s="34">
        <f>IF(E45=9,7,0)</f>
        <v>0</v>
      </c>
      <c r="AK45" s="34">
        <f>IF(E45=10,6,0)</f>
        <v>0</v>
      </c>
      <c r="AL45" s="34">
        <f>IF(E45=11,5,0)</f>
        <v>0</v>
      </c>
      <c r="AM45" s="34">
        <f>IF(E45=12,4,0)</f>
        <v>0</v>
      </c>
      <c r="AN45" s="34">
        <f>IF(E45=13,3,0)</f>
        <v>0</v>
      </c>
      <c r="AO45" s="34">
        <f>IF(E45=14,2,0)</f>
        <v>0</v>
      </c>
      <c r="AP45" s="34">
        <f>IF(E45=15,1,0)</f>
        <v>0</v>
      </c>
      <c r="AQ45" s="16">
        <v>0</v>
      </c>
      <c r="AR45" s="22"/>
      <c r="AS45" s="22"/>
      <c r="AT45" s="22"/>
      <c r="AU45" s="22"/>
      <c r="AV45" s="22"/>
      <c r="AW45" s="22"/>
      <c r="AX45" s="23">
        <f>AQ45+AR45+AS45+AT45+AU45+AV45+AW45</f>
        <v>0</v>
      </c>
    </row>
    <row r="46" spans="1:50" ht="18.75">
      <c r="A46" s="7">
        <f t="shared" si="0"/>
        <v>44</v>
      </c>
      <c r="B46" s="8" t="s">
        <v>41</v>
      </c>
      <c r="C46" s="37" t="s">
        <v>98</v>
      </c>
      <c r="D46" s="42" t="s">
        <v>33</v>
      </c>
      <c r="E46" s="43">
        <f>COUNTIF(F$3:F52,F46)</f>
        <v>50</v>
      </c>
      <c r="F46" s="17" t="s">
        <v>34</v>
      </c>
      <c r="G46" s="44">
        <f>SUM(I46:O46)</f>
        <v>10507</v>
      </c>
      <c r="H46" s="11" t="str">
        <f>CONCATENATE(E46,"º-",F46)</f>
        <v>50º-T1</v>
      </c>
      <c r="I46" s="30">
        <f>SUM(P46*155,Q46)</f>
        <v>1694</v>
      </c>
      <c r="J46" s="30">
        <f>SUM(R46*155,S46)</f>
        <v>1724</v>
      </c>
      <c r="K46" s="30">
        <f>SUM(T46*196,U46)</f>
        <v>1756</v>
      </c>
      <c r="L46" s="30">
        <f>SUM(V46*196,W46)</f>
        <v>1802</v>
      </c>
      <c r="M46" s="30">
        <f>SUM(X46*135,Y46)</f>
        <v>1749</v>
      </c>
      <c r="N46" s="30">
        <f>SUM(Z46*135,AA46)</f>
        <v>1782</v>
      </c>
      <c r="O46" s="32"/>
      <c r="P46">
        <v>10</v>
      </c>
      <c r="Q46">
        <v>144</v>
      </c>
      <c r="R46">
        <v>11</v>
      </c>
      <c r="S46">
        <v>19</v>
      </c>
      <c r="T46">
        <v>8</v>
      </c>
      <c r="U46">
        <v>188</v>
      </c>
      <c r="V46">
        <v>9</v>
      </c>
      <c r="W46">
        <v>38</v>
      </c>
      <c r="X46">
        <v>12</v>
      </c>
      <c r="Y46">
        <v>129</v>
      </c>
      <c r="Z46">
        <v>13</v>
      </c>
      <c r="AA46">
        <v>27</v>
      </c>
      <c r="AB46" s="34">
        <f>IF(E46=1,20,0)</f>
        <v>0</v>
      </c>
      <c r="AC46" s="34">
        <f>IF(E46=2,17,0)</f>
        <v>0</v>
      </c>
      <c r="AD46" s="34">
        <f>IF(E46=3,15,0)</f>
        <v>0</v>
      </c>
      <c r="AE46" s="34">
        <f>IF(E46=4,13,0)</f>
        <v>0</v>
      </c>
      <c r="AF46" s="34">
        <f>IF(E46=5,11,0)</f>
        <v>0</v>
      </c>
      <c r="AG46" s="34">
        <f>IF(E46=6,10,0)</f>
        <v>0</v>
      </c>
      <c r="AH46" s="34">
        <f>IF(E46=7,9,0)</f>
        <v>0</v>
      </c>
      <c r="AI46" s="34">
        <f>IF(E46=8,8,0)</f>
        <v>0</v>
      </c>
      <c r="AJ46" s="34">
        <f>IF(E46=9,7,0)</f>
        <v>0</v>
      </c>
      <c r="AK46" s="34">
        <f>IF(E46=10,6,0)</f>
        <v>0</v>
      </c>
      <c r="AL46" s="34">
        <f>IF(E46=11,5,0)</f>
        <v>0</v>
      </c>
      <c r="AM46" s="34">
        <f>IF(E46=12,4,0)</f>
        <v>0</v>
      </c>
      <c r="AN46" s="34">
        <f>IF(E46=13,3,0)</f>
        <v>0</v>
      </c>
      <c r="AO46" s="34">
        <f>IF(E46=14,2,0)</f>
        <v>0</v>
      </c>
      <c r="AP46" s="34">
        <f>IF(E46=15,1,0)</f>
        <v>0</v>
      </c>
      <c r="AQ46" s="16">
        <v>0</v>
      </c>
      <c r="AR46" s="22">
        <v>0</v>
      </c>
      <c r="AS46" s="22">
        <v>0</v>
      </c>
      <c r="AT46" s="22"/>
      <c r="AU46" s="22"/>
      <c r="AV46" s="22"/>
      <c r="AW46" s="22"/>
      <c r="AX46" s="23">
        <f>AQ46+AR46+AS46+AT46+AU46+AV46+AW46</f>
        <v>0</v>
      </c>
    </row>
    <row r="47" spans="1:50" ht="18.75">
      <c r="A47" s="7">
        <f t="shared" si="0"/>
        <v>45</v>
      </c>
      <c r="B47" s="8" t="s">
        <v>104</v>
      </c>
      <c r="C47" s="37" t="s">
        <v>105</v>
      </c>
      <c r="D47" s="42" t="s">
        <v>30</v>
      </c>
      <c r="E47" s="43">
        <f>COUNTIF(F$3:F53,F47)</f>
        <v>51</v>
      </c>
      <c r="F47" s="17" t="s">
        <v>34</v>
      </c>
      <c r="G47" s="44">
        <f>SUM(I47:O47)</f>
        <v>7800</v>
      </c>
      <c r="H47" s="11" t="str">
        <f>CONCATENATE(E47,"º-",F47)</f>
        <v>51º-T1</v>
      </c>
      <c r="I47" s="30">
        <f>SUM(P47*155,Q47)</f>
        <v>1295</v>
      </c>
      <c r="J47" s="30">
        <f>SUM(R47*155,S47)</f>
        <v>1092</v>
      </c>
      <c r="K47" s="30">
        <f>SUM(T47*196,U47)</f>
        <v>1243</v>
      </c>
      <c r="L47" s="30">
        <f>SUM(V47*196,W47)</f>
        <v>1456</v>
      </c>
      <c r="M47" s="30">
        <f>SUM(X47*135,Y47)</f>
        <v>1283</v>
      </c>
      <c r="N47" s="30">
        <f>SUM(Z47*135,AA47)</f>
        <v>1431</v>
      </c>
      <c r="O47" s="32"/>
      <c r="P47">
        <v>8</v>
      </c>
      <c r="Q47">
        <v>55</v>
      </c>
      <c r="R47">
        <v>7</v>
      </c>
      <c r="S47">
        <v>7</v>
      </c>
      <c r="T47">
        <v>6</v>
      </c>
      <c r="U47">
        <v>67</v>
      </c>
      <c r="V47">
        <v>7</v>
      </c>
      <c r="W47">
        <v>84</v>
      </c>
      <c r="X47">
        <v>9</v>
      </c>
      <c r="Y47">
        <v>68</v>
      </c>
      <c r="Z47">
        <v>10</v>
      </c>
      <c r="AA47">
        <v>81</v>
      </c>
      <c r="AB47" s="34">
        <f>IF(E47=1,20,0)</f>
        <v>0</v>
      </c>
      <c r="AC47" s="34">
        <f>IF(E47=2,17,0)</f>
        <v>0</v>
      </c>
      <c r="AD47" s="34">
        <f>IF(E47=3,15,0)</f>
        <v>0</v>
      </c>
      <c r="AE47" s="34">
        <f>IF(E47=4,13,0)</f>
        <v>0</v>
      </c>
      <c r="AF47" s="34">
        <f>IF(E47=5,11,0)</f>
        <v>0</v>
      </c>
      <c r="AG47" s="34">
        <f>IF(E47=6,10,0)</f>
        <v>0</v>
      </c>
      <c r="AH47" s="34">
        <f>IF(E47=7,9,0)</f>
        <v>0</v>
      </c>
      <c r="AI47" s="34">
        <f>IF(E47=8,8,0)</f>
        <v>0</v>
      </c>
      <c r="AJ47" s="34">
        <f>IF(E47=9,7,0)</f>
        <v>0</v>
      </c>
      <c r="AK47" s="34">
        <f>IF(E47=10,6,0)</f>
        <v>0</v>
      </c>
      <c r="AL47" s="34">
        <f>IF(E47=11,5,0)</f>
        <v>0</v>
      </c>
      <c r="AM47" s="34">
        <f>IF(E47=12,4,0)</f>
        <v>0</v>
      </c>
      <c r="AN47" s="34">
        <f>IF(E47=13,3,0)</f>
        <v>0</v>
      </c>
      <c r="AO47" s="34">
        <f>IF(E47=14,2,0)</f>
        <v>0</v>
      </c>
      <c r="AP47" s="34">
        <f>IF(E47=15,1,0)</f>
        <v>0</v>
      </c>
      <c r="AQ47" s="16">
        <v>0</v>
      </c>
      <c r="AR47" s="22"/>
      <c r="AS47" s="22"/>
      <c r="AT47" s="22"/>
      <c r="AU47" s="22"/>
      <c r="AV47" s="22"/>
      <c r="AW47" s="22"/>
      <c r="AX47" s="23">
        <f>AQ47+AR47+AS47+AT47+AU47+AV47+AW47</f>
        <v>0</v>
      </c>
    </row>
    <row r="48" spans="1:50" ht="18.75">
      <c r="A48" s="7">
        <f t="shared" si="0"/>
        <v>46</v>
      </c>
      <c r="B48" s="17" t="s">
        <v>27</v>
      </c>
      <c r="C48" s="37" t="s">
        <v>115</v>
      </c>
      <c r="D48" s="42" t="s">
        <v>53</v>
      </c>
      <c r="E48" s="43">
        <f>COUNTIF(F$3:F53,F48)</f>
        <v>51</v>
      </c>
      <c r="F48" s="17" t="s">
        <v>34</v>
      </c>
      <c r="G48" s="44">
        <f>SUM(I48:O48)</f>
        <v>7179</v>
      </c>
      <c r="H48" s="11" t="str">
        <f>CONCATENATE(E48,"º-",F48)</f>
        <v>51º-T1</v>
      </c>
      <c r="I48" s="30">
        <f>SUM(P48*155,Q48)</f>
        <v>815</v>
      </c>
      <c r="J48" s="30">
        <f>SUM(R48*155,S48)</f>
        <v>1113</v>
      </c>
      <c r="K48" s="30">
        <f>SUM(T48*196,U48)</f>
        <v>1530</v>
      </c>
      <c r="L48" s="30">
        <f>SUM(V48*196,W48)</f>
        <v>1115</v>
      </c>
      <c r="M48" s="30">
        <f>SUM(X48*135,Y48)</f>
        <v>1180</v>
      </c>
      <c r="N48" s="30">
        <f>SUM(Z48*135,AA48)</f>
        <v>1426</v>
      </c>
      <c r="O48" s="32"/>
      <c r="P48">
        <v>5</v>
      </c>
      <c r="Q48">
        <v>40</v>
      </c>
      <c r="R48">
        <v>7</v>
      </c>
      <c r="S48">
        <v>28</v>
      </c>
      <c r="T48">
        <v>7</v>
      </c>
      <c r="U48">
        <v>158</v>
      </c>
      <c r="V48">
        <v>5</v>
      </c>
      <c r="W48">
        <v>135</v>
      </c>
      <c r="X48">
        <v>8</v>
      </c>
      <c r="Y48">
        <v>100</v>
      </c>
      <c r="Z48">
        <v>10</v>
      </c>
      <c r="AA48">
        <v>76</v>
      </c>
      <c r="AB48" s="34">
        <f>IF(E48=1,20,0)</f>
        <v>0</v>
      </c>
      <c r="AC48" s="34">
        <f>IF(E48=2,17,0)</f>
        <v>0</v>
      </c>
      <c r="AD48" s="34">
        <f>IF(E48=3,15,0)</f>
        <v>0</v>
      </c>
      <c r="AE48" s="34">
        <f>IF(E48=4,13,0)</f>
        <v>0</v>
      </c>
      <c r="AF48" s="34">
        <f>IF(E48=5,11,0)</f>
        <v>0</v>
      </c>
      <c r="AG48" s="34">
        <f>IF(E48=6,10,0)</f>
        <v>0</v>
      </c>
      <c r="AH48" s="34">
        <f>IF(E48=7,9,0)</f>
        <v>0</v>
      </c>
      <c r="AI48" s="34">
        <f>IF(E48=8,8,0)</f>
        <v>0</v>
      </c>
      <c r="AJ48" s="34">
        <f>IF(E48=9,7,0)</f>
        <v>0</v>
      </c>
      <c r="AK48" s="34">
        <f>IF(E48=10,6,0)</f>
        <v>0</v>
      </c>
      <c r="AL48" s="34">
        <f>IF(E48=11,5,0)</f>
        <v>0</v>
      </c>
      <c r="AM48" s="34">
        <f>IF(E48=12,4,0)</f>
        <v>0</v>
      </c>
      <c r="AN48" s="34">
        <f>IF(E48=13,3,0)</f>
        <v>0</v>
      </c>
      <c r="AO48" s="34">
        <f>IF(E48=14,2,0)</f>
        <v>0</v>
      </c>
      <c r="AP48" s="34">
        <f>IF(E48=15,1,0)</f>
        <v>0</v>
      </c>
      <c r="AQ48" s="16">
        <v>0</v>
      </c>
      <c r="AR48" s="22"/>
      <c r="AS48" s="22"/>
      <c r="AT48" s="22"/>
      <c r="AU48" s="22"/>
      <c r="AV48" s="22"/>
      <c r="AW48" s="22"/>
      <c r="AX48" s="23">
        <f>AQ48+AR48+AS48+AT48+AU48+AV48+AW48</f>
        <v>0</v>
      </c>
    </row>
    <row r="49" spans="1:50" ht="18.75">
      <c r="A49" s="7">
        <f t="shared" si="0"/>
        <v>47</v>
      </c>
      <c r="B49" s="8" t="s">
        <v>81</v>
      </c>
      <c r="C49" s="37" t="s">
        <v>109</v>
      </c>
      <c r="D49" s="42" t="s">
        <v>28</v>
      </c>
      <c r="E49" s="43">
        <f>COUNTIF(F$3:F52,F49)</f>
        <v>50</v>
      </c>
      <c r="F49" s="17" t="s">
        <v>34</v>
      </c>
      <c r="G49" s="44">
        <f>SUM(I49:O49)</f>
        <v>5635</v>
      </c>
      <c r="H49" s="11" t="str">
        <f>CONCATENATE(E49,"º-",F49)</f>
        <v>50º-T1</v>
      </c>
      <c r="I49" s="30">
        <f>SUM(P49*155,Q49)</f>
        <v>1473</v>
      </c>
      <c r="J49" s="30">
        <f>SUM(R49*155,S49)</f>
        <v>0</v>
      </c>
      <c r="K49" s="30">
        <f>SUM(T49*196,U49)</f>
        <v>1483</v>
      </c>
      <c r="L49" s="30">
        <f>SUM(V49*196,W49)</f>
        <v>0</v>
      </c>
      <c r="M49" s="30">
        <f>SUM(X49*135,Y49)</f>
        <v>1262</v>
      </c>
      <c r="N49" s="30">
        <f>SUM(Z49*135,AA49)</f>
        <v>1417</v>
      </c>
      <c r="O49" s="32"/>
      <c r="P49">
        <v>9</v>
      </c>
      <c r="Q49">
        <v>78</v>
      </c>
      <c r="R49">
        <v>0</v>
      </c>
      <c r="S49">
        <v>0</v>
      </c>
      <c r="T49">
        <v>7</v>
      </c>
      <c r="U49">
        <v>111</v>
      </c>
      <c r="V49">
        <v>0</v>
      </c>
      <c r="W49">
        <v>0</v>
      </c>
      <c r="X49">
        <v>9</v>
      </c>
      <c r="Y49">
        <v>47</v>
      </c>
      <c r="Z49">
        <v>10</v>
      </c>
      <c r="AA49">
        <v>67</v>
      </c>
      <c r="AB49" s="34">
        <f>IF(E49=1,20,0)</f>
        <v>0</v>
      </c>
      <c r="AC49" s="34">
        <f>IF(E49=2,17,0)</f>
        <v>0</v>
      </c>
      <c r="AD49" s="34">
        <f>IF(E49=3,15,0)</f>
        <v>0</v>
      </c>
      <c r="AE49" s="34">
        <f>IF(E49=4,13,0)</f>
        <v>0</v>
      </c>
      <c r="AF49" s="34">
        <f>IF(E49=5,11,0)</f>
        <v>0</v>
      </c>
      <c r="AG49" s="34">
        <f>IF(E49=6,10,0)</f>
        <v>0</v>
      </c>
      <c r="AH49" s="34">
        <f>IF(E49=7,9,0)</f>
        <v>0</v>
      </c>
      <c r="AI49" s="34">
        <f>IF(E49=8,8,0)</f>
        <v>0</v>
      </c>
      <c r="AJ49" s="34">
        <f>IF(E49=9,7,0)</f>
        <v>0</v>
      </c>
      <c r="AK49" s="34">
        <f>IF(E49=10,6,0)</f>
        <v>0</v>
      </c>
      <c r="AL49" s="34">
        <f>IF(E49=11,5,0)</f>
        <v>0</v>
      </c>
      <c r="AM49" s="34">
        <f>IF(E49=12,4,0)</f>
        <v>0</v>
      </c>
      <c r="AN49" s="34">
        <f>IF(E49=13,3,0)</f>
        <v>0</v>
      </c>
      <c r="AO49" s="34">
        <f>IF(E49=14,2,0)</f>
        <v>0</v>
      </c>
      <c r="AP49" s="34">
        <f>IF(E49=15,1,0)</f>
        <v>0</v>
      </c>
      <c r="AQ49" s="16">
        <v>0</v>
      </c>
      <c r="AR49" s="22"/>
      <c r="AS49" s="22"/>
      <c r="AT49" s="22"/>
      <c r="AU49" s="22"/>
      <c r="AV49" s="22"/>
      <c r="AW49" s="22"/>
      <c r="AX49" s="23">
        <f>AQ49+AR49+AS49+AT49+AU49+AV49+AW49</f>
        <v>0</v>
      </c>
    </row>
    <row r="50" spans="1:50" ht="18.75">
      <c r="A50" s="7">
        <f t="shared" si="0"/>
        <v>48</v>
      </c>
      <c r="B50" s="8" t="s">
        <v>102</v>
      </c>
      <c r="C50" s="37" t="s">
        <v>108</v>
      </c>
      <c r="D50" s="42"/>
      <c r="E50" s="43"/>
      <c r="F50" s="17" t="s">
        <v>34</v>
      </c>
      <c r="G50" s="44"/>
      <c r="H50" s="11"/>
      <c r="I50" s="30"/>
      <c r="J50" s="30"/>
      <c r="K50" s="30"/>
      <c r="L50" s="30"/>
      <c r="M50" s="30"/>
      <c r="N50" s="30"/>
      <c r="O50" s="32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16">
        <v>0</v>
      </c>
      <c r="AR50" s="22"/>
      <c r="AS50" s="22"/>
      <c r="AT50" s="22"/>
      <c r="AU50" s="22"/>
      <c r="AV50" s="22"/>
      <c r="AW50" s="22"/>
      <c r="AX50" s="23">
        <f>AQ50+AR50+AS50+AT50+AU50+AV50+AW50</f>
        <v>0</v>
      </c>
    </row>
    <row r="51" spans="1:50" ht="18.75">
      <c r="A51" s="7">
        <f t="shared" si="0"/>
        <v>49</v>
      </c>
      <c r="B51" s="8" t="s">
        <v>113</v>
      </c>
      <c r="C51" s="38" t="s">
        <v>65</v>
      </c>
      <c r="D51" s="42"/>
      <c r="E51" s="43"/>
      <c r="F51" s="17" t="s">
        <v>34</v>
      </c>
      <c r="G51" s="44"/>
      <c r="H51" s="11"/>
      <c r="I51" s="30"/>
      <c r="J51" s="30"/>
      <c r="K51" s="30"/>
      <c r="L51" s="30"/>
      <c r="M51" s="30"/>
      <c r="N51" s="30"/>
      <c r="O51" s="32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16">
        <v>0</v>
      </c>
      <c r="AR51" s="22"/>
      <c r="AS51" s="22"/>
      <c r="AT51" s="22"/>
      <c r="AU51" s="22"/>
      <c r="AV51" s="22"/>
      <c r="AW51" s="22"/>
      <c r="AX51" s="23">
        <f>AQ51+AR51+AS51+AT51+AU51+AV51+AW51</f>
        <v>0</v>
      </c>
    </row>
    <row r="52" spans="1:50" ht="18">
      <c r="A52" s="7">
        <f t="shared" si="0"/>
        <v>50</v>
      </c>
      <c r="B52" s="8" t="s">
        <v>190</v>
      </c>
      <c r="C52" s="37" t="s">
        <v>127</v>
      </c>
      <c r="F52" s="17" t="s">
        <v>34</v>
      </c>
      <c r="AQ52" s="16"/>
      <c r="AR52" s="22"/>
      <c r="AS52" s="22">
        <v>0</v>
      </c>
      <c r="AT52" s="22"/>
      <c r="AU52" s="22"/>
      <c r="AV52" s="22"/>
      <c r="AW52" s="22"/>
      <c r="AX52" s="23">
        <f>AQ52+AR52+AS52+AT52+AU52+AV52+AW52</f>
        <v>0</v>
      </c>
    </row>
    <row r="53" spans="1:50" ht="18">
      <c r="A53" s="7">
        <f t="shared" si="0"/>
        <v>51</v>
      </c>
      <c r="B53" s="8"/>
      <c r="C53" s="8"/>
      <c r="F53" s="17" t="s">
        <v>34</v>
      </c>
      <c r="AQ53" s="16"/>
      <c r="AR53" s="22"/>
      <c r="AS53" s="22"/>
      <c r="AT53" s="22"/>
      <c r="AU53" s="22"/>
      <c r="AV53" s="22"/>
      <c r="AW53" s="22"/>
      <c r="AX53" s="23">
        <f>AQ53+AR53+AS53+AT53+AU53+AV53+AW53</f>
        <v>0</v>
      </c>
    </row>
    <row r="54" spans="1:50" ht="18">
      <c r="A54" s="7">
        <f t="shared" si="0"/>
        <v>52</v>
      </c>
      <c r="B54" s="8"/>
      <c r="C54" s="8"/>
      <c r="F54" s="17" t="s">
        <v>34</v>
      </c>
      <c r="AQ54" s="16"/>
      <c r="AR54" s="22"/>
      <c r="AS54" s="22"/>
      <c r="AT54" s="22"/>
      <c r="AU54" s="22"/>
      <c r="AV54" s="22"/>
      <c r="AW54" s="22"/>
      <c r="AX54" s="23">
        <f>AQ54+AR54+AS54+AT54+AU54+AV54+AW54</f>
        <v>0</v>
      </c>
    </row>
    <row r="55" spans="1:50" ht="18">
      <c r="A55" s="7">
        <f t="shared" si="0"/>
        <v>53</v>
      </c>
      <c r="B55" s="8"/>
      <c r="C55" s="37"/>
      <c r="F55" s="17" t="s">
        <v>34</v>
      </c>
      <c r="AQ55" s="16"/>
      <c r="AR55" s="22"/>
      <c r="AS55" s="22"/>
      <c r="AT55" s="22"/>
      <c r="AU55" s="22"/>
      <c r="AV55" s="22"/>
      <c r="AW55" s="22"/>
      <c r="AX55" s="23">
        <f aca="true" t="shared" si="1" ref="AX54:AX68">AQ55+AR55+AS55+AT55+AU55+AV55+AW55</f>
        <v>0</v>
      </c>
    </row>
    <row r="56" spans="1:50" ht="18">
      <c r="A56" s="7">
        <f t="shared" si="0"/>
        <v>54</v>
      </c>
      <c r="B56" s="8"/>
      <c r="C56" s="37"/>
      <c r="F56" s="17" t="s">
        <v>34</v>
      </c>
      <c r="AQ56" s="16"/>
      <c r="AR56" s="22"/>
      <c r="AS56" s="22"/>
      <c r="AT56" s="22"/>
      <c r="AU56" s="22"/>
      <c r="AV56" s="22"/>
      <c r="AW56" s="22"/>
      <c r="AX56" s="23">
        <f t="shared" si="1"/>
        <v>0</v>
      </c>
    </row>
    <row r="57" spans="1:50" ht="18">
      <c r="A57" s="7">
        <f t="shared" si="0"/>
        <v>55</v>
      </c>
      <c r="B57" s="8"/>
      <c r="C57" s="37"/>
      <c r="F57" s="17" t="s">
        <v>34</v>
      </c>
      <c r="AQ57" s="16"/>
      <c r="AR57" s="22"/>
      <c r="AS57" s="22"/>
      <c r="AT57" s="22"/>
      <c r="AU57" s="22"/>
      <c r="AV57" s="22"/>
      <c r="AW57" s="22"/>
      <c r="AX57" s="23">
        <f t="shared" si="1"/>
        <v>0</v>
      </c>
    </row>
    <row r="58" spans="1:50" ht="18">
      <c r="A58" s="7">
        <f t="shared" si="0"/>
        <v>56</v>
      </c>
      <c r="B58" s="8"/>
      <c r="C58" s="40"/>
      <c r="F58" s="17" t="s">
        <v>34</v>
      </c>
      <c r="AQ58" s="16"/>
      <c r="AR58" s="22"/>
      <c r="AS58" s="22"/>
      <c r="AT58" s="22"/>
      <c r="AU58" s="22"/>
      <c r="AV58" s="22"/>
      <c r="AW58" s="22"/>
      <c r="AX58" s="23">
        <f t="shared" si="1"/>
        <v>0</v>
      </c>
    </row>
    <row r="59" spans="1:50" ht="18">
      <c r="A59" s="7">
        <f t="shared" si="0"/>
        <v>57</v>
      </c>
      <c r="B59" s="8"/>
      <c r="C59" s="37"/>
      <c r="F59" s="17" t="s">
        <v>34</v>
      </c>
      <c r="AQ59" s="16"/>
      <c r="AR59" s="22"/>
      <c r="AS59" s="22"/>
      <c r="AT59" s="22"/>
      <c r="AU59" s="22"/>
      <c r="AV59" s="22"/>
      <c r="AW59" s="22"/>
      <c r="AX59" s="23">
        <f t="shared" si="1"/>
        <v>0</v>
      </c>
    </row>
    <row r="60" spans="1:50" ht="18">
      <c r="A60" s="7">
        <f t="shared" si="0"/>
        <v>58</v>
      </c>
      <c r="B60" s="8"/>
      <c r="C60" s="37"/>
      <c r="F60" s="17" t="s">
        <v>34</v>
      </c>
      <c r="AQ60" s="16"/>
      <c r="AR60" s="22"/>
      <c r="AS60" s="22"/>
      <c r="AT60" s="22"/>
      <c r="AU60" s="22"/>
      <c r="AV60" s="22"/>
      <c r="AW60" s="22"/>
      <c r="AX60" s="23">
        <f t="shared" si="1"/>
        <v>0</v>
      </c>
    </row>
    <row r="61" spans="1:50" ht="18">
      <c r="A61" s="7">
        <f t="shared" si="0"/>
        <v>59</v>
      </c>
      <c r="B61" s="8"/>
      <c r="C61" s="37"/>
      <c r="F61" s="17" t="s">
        <v>34</v>
      </c>
      <c r="AQ61" s="16"/>
      <c r="AR61" s="22"/>
      <c r="AS61" s="22"/>
      <c r="AT61" s="22"/>
      <c r="AU61" s="22"/>
      <c r="AV61" s="22"/>
      <c r="AW61" s="22"/>
      <c r="AX61" s="23">
        <f t="shared" si="1"/>
        <v>0</v>
      </c>
    </row>
    <row r="62" spans="1:50" ht="18">
      <c r="A62" s="7">
        <f t="shared" si="0"/>
        <v>60</v>
      </c>
      <c r="B62" s="8"/>
      <c r="C62" s="37"/>
      <c r="F62" s="17" t="s">
        <v>34</v>
      </c>
      <c r="AQ62" s="16"/>
      <c r="AR62" s="22"/>
      <c r="AS62" s="22"/>
      <c r="AT62" s="22"/>
      <c r="AU62" s="22"/>
      <c r="AV62" s="22"/>
      <c r="AW62" s="22"/>
      <c r="AX62" s="23">
        <f t="shared" si="1"/>
        <v>0</v>
      </c>
    </row>
    <row r="63" spans="1:50" ht="18">
      <c r="A63" s="7">
        <f t="shared" si="0"/>
        <v>61</v>
      </c>
      <c r="B63" s="8"/>
      <c r="C63" s="37"/>
      <c r="F63" s="17" t="s">
        <v>34</v>
      </c>
      <c r="AQ63" s="16"/>
      <c r="AR63" s="22"/>
      <c r="AS63" s="22"/>
      <c r="AT63" s="22"/>
      <c r="AU63" s="22"/>
      <c r="AV63" s="22"/>
      <c r="AW63" s="22"/>
      <c r="AX63" s="23">
        <f t="shared" si="1"/>
        <v>0</v>
      </c>
    </row>
    <row r="64" spans="1:50" ht="18">
      <c r="A64" s="7">
        <f t="shared" si="0"/>
        <v>62</v>
      </c>
      <c r="B64" s="8"/>
      <c r="C64" s="37"/>
      <c r="F64" s="17" t="s">
        <v>34</v>
      </c>
      <c r="AQ64" s="16"/>
      <c r="AR64" s="22"/>
      <c r="AS64" s="22"/>
      <c r="AT64" s="22"/>
      <c r="AU64" s="22"/>
      <c r="AV64" s="22"/>
      <c r="AW64" s="22"/>
      <c r="AX64" s="23">
        <f t="shared" si="1"/>
        <v>0</v>
      </c>
    </row>
    <row r="65" spans="1:50" ht="18.75">
      <c r="A65" s="7">
        <f t="shared" si="0"/>
        <v>63</v>
      </c>
      <c r="B65" s="8"/>
      <c r="C65" s="37"/>
      <c r="D65" s="42"/>
      <c r="E65" s="43"/>
      <c r="F65" s="17" t="s">
        <v>34</v>
      </c>
      <c r="G65" s="44"/>
      <c r="H65" s="11"/>
      <c r="I65" s="30"/>
      <c r="J65" s="30"/>
      <c r="K65" s="30"/>
      <c r="L65" s="30"/>
      <c r="M65" s="30"/>
      <c r="N65" s="30"/>
      <c r="O65" s="32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16"/>
      <c r="AR65" s="22"/>
      <c r="AS65" s="22"/>
      <c r="AT65" s="22"/>
      <c r="AU65" s="22"/>
      <c r="AV65" s="22"/>
      <c r="AW65" s="22"/>
      <c r="AX65" s="23">
        <f t="shared" si="1"/>
        <v>0</v>
      </c>
    </row>
    <row r="66" spans="1:50" ht="18.75">
      <c r="A66" s="7">
        <f t="shared" si="0"/>
        <v>64</v>
      </c>
      <c r="B66" s="8"/>
      <c r="C66" s="38"/>
      <c r="D66" s="42" t="s">
        <v>30</v>
      </c>
      <c r="E66" s="43">
        <f>COUNTIF(F$3:F66,F66)</f>
        <v>64</v>
      </c>
      <c r="F66" s="17" t="s">
        <v>34</v>
      </c>
      <c r="G66" s="44">
        <f>SUM(I66:O66)</f>
        <v>8984</v>
      </c>
      <c r="H66" s="11" t="str">
        <f>CONCATENATE(E66,"º-",F66)</f>
        <v>64º-T1</v>
      </c>
      <c r="I66" s="30">
        <f>SUM(P66*155,Q66)</f>
        <v>1449</v>
      </c>
      <c r="J66" s="30">
        <f>SUM(R66*155,S66)</f>
        <v>1410</v>
      </c>
      <c r="K66" s="30">
        <f>SUM(T66*196,U66)</f>
        <v>1436</v>
      </c>
      <c r="L66" s="30">
        <f>SUM(V66*196,W66)</f>
        <v>1600</v>
      </c>
      <c r="M66" s="30">
        <f>SUM(X66*135,Y66)</f>
        <v>1651</v>
      </c>
      <c r="N66" s="30">
        <f>SUM(Z66*135,AA66)</f>
        <v>1438</v>
      </c>
      <c r="O66" s="32"/>
      <c r="P66">
        <v>9</v>
      </c>
      <c r="Q66">
        <v>54</v>
      </c>
      <c r="R66">
        <v>9</v>
      </c>
      <c r="S66">
        <v>15</v>
      </c>
      <c r="T66">
        <v>7</v>
      </c>
      <c r="U66">
        <v>64</v>
      </c>
      <c r="V66">
        <v>8</v>
      </c>
      <c r="W66">
        <v>32</v>
      </c>
      <c r="X66">
        <v>12</v>
      </c>
      <c r="Y66">
        <v>31</v>
      </c>
      <c r="Z66">
        <v>10</v>
      </c>
      <c r="AA66">
        <v>88</v>
      </c>
      <c r="AB66" s="34">
        <f>IF(E66=1,20,0)</f>
        <v>0</v>
      </c>
      <c r="AC66" s="34">
        <f>IF(E66=2,17,0)</f>
        <v>0</v>
      </c>
      <c r="AD66" s="34">
        <f>IF(E66=3,15,0)</f>
        <v>0</v>
      </c>
      <c r="AE66" s="34">
        <f>IF(E66=4,13,0)</f>
        <v>0</v>
      </c>
      <c r="AF66" s="34">
        <f>IF(E66=5,11,0)</f>
        <v>0</v>
      </c>
      <c r="AG66" s="34">
        <f>IF(E66=6,10,0)</f>
        <v>0</v>
      </c>
      <c r="AH66" s="34">
        <f>IF(E66=7,9,0)</f>
        <v>0</v>
      </c>
      <c r="AI66" s="34">
        <f>IF(E66=8,8,0)</f>
        <v>0</v>
      </c>
      <c r="AJ66" s="34">
        <f>IF(E66=9,7,0)</f>
        <v>0</v>
      </c>
      <c r="AK66" s="34">
        <f>IF(E66=10,6,0)</f>
        <v>0</v>
      </c>
      <c r="AL66" s="34">
        <f>IF(E66=11,5,0)</f>
        <v>0</v>
      </c>
      <c r="AM66" s="34">
        <f>IF(E66=12,4,0)</f>
        <v>0</v>
      </c>
      <c r="AN66" s="34">
        <f>IF(E66=13,3,0)</f>
        <v>0</v>
      </c>
      <c r="AO66" s="34">
        <f>IF(E66=14,2,0)</f>
        <v>0</v>
      </c>
      <c r="AP66" s="34">
        <f>IF(E66=15,1,0)</f>
        <v>0</v>
      </c>
      <c r="AQ66" s="16"/>
      <c r="AR66" s="22"/>
      <c r="AS66" s="22"/>
      <c r="AT66" s="22"/>
      <c r="AU66" s="22"/>
      <c r="AV66" s="22"/>
      <c r="AW66" s="22"/>
      <c r="AX66" s="23">
        <f t="shared" si="1"/>
        <v>0</v>
      </c>
    </row>
    <row r="67" spans="1:50" ht="18">
      <c r="A67" s="7">
        <f t="shared" si="0"/>
        <v>65</v>
      </c>
      <c r="B67" s="8"/>
      <c r="C67" s="38"/>
      <c r="F67" s="17" t="s">
        <v>34</v>
      </c>
      <c r="AQ67" s="16"/>
      <c r="AR67" s="22"/>
      <c r="AS67" s="22"/>
      <c r="AT67" s="22"/>
      <c r="AU67" s="22"/>
      <c r="AV67" s="22"/>
      <c r="AW67" s="22"/>
      <c r="AX67" s="23">
        <f t="shared" si="1"/>
        <v>0</v>
      </c>
    </row>
    <row r="68" spans="1:50" ht="18">
      <c r="A68" s="7">
        <f aca="true" t="shared" si="2" ref="A68:A88">+A67+1</f>
        <v>66</v>
      </c>
      <c r="B68" s="8"/>
      <c r="C68" s="38"/>
      <c r="F68" s="17"/>
      <c r="AQ68" s="16"/>
      <c r="AR68" s="22"/>
      <c r="AS68" s="22"/>
      <c r="AT68" s="22"/>
      <c r="AU68" s="22"/>
      <c r="AV68" s="22"/>
      <c r="AW68" s="22"/>
      <c r="AX68" s="23">
        <f t="shared" si="1"/>
        <v>0</v>
      </c>
    </row>
    <row r="69" spans="1:50" ht="18">
      <c r="A69" s="7">
        <f t="shared" si="2"/>
        <v>67</v>
      </c>
      <c r="B69" s="8"/>
      <c r="C69" s="37"/>
      <c r="F69" s="17"/>
      <c r="AQ69" s="16"/>
      <c r="AR69" s="22"/>
      <c r="AS69" s="22"/>
      <c r="AT69" s="22"/>
      <c r="AU69" s="22"/>
      <c r="AV69" s="22"/>
      <c r="AW69" s="22"/>
      <c r="AX69" s="23">
        <f aca="true" t="shared" si="3" ref="AX69:AX88">AQ69+AR69+AS69+AT69+AU69+AV69+AW69</f>
        <v>0</v>
      </c>
    </row>
    <row r="70" spans="1:50" ht="18">
      <c r="A70" s="7">
        <f t="shared" si="2"/>
        <v>68</v>
      </c>
      <c r="B70" s="8"/>
      <c r="C70" s="37"/>
      <c r="F70" s="17"/>
      <c r="AQ70" s="16"/>
      <c r="AR70" s="22"/>
      <c r="AS70" s="22"/>
      <c r="AT70" s="22"/>
      <c r="AU70" s="22"/>
      <c r="AV70" s="22"/>
      <c r="AW70" s="22"/>
      <c r="AX70" s="23">
        <f t="shared" si="3"/>
        <v>0</v>
      </c>
    </row>
    <row r="71" spans="1:50" ht="18">
      <c r="A71" s="7">
        <f t="shared" si="2"/>
        <v>69</v>
      </c>
      <c r="B71" s="8"/>
      <c r="C71" s="36"/>
      <c r="F71" s="17"/>
      <c r="AQ71" s="16"/>
      <c r="AR71" s="22"/>
      <c r="AS71" s="22"/>
      <c r="AT71" s="22"/>
      <c r="AU71" s="22"/>
      <c r="AV71" s="22"/>
      <c r="AW71" s="22"/>
      <c r="AX71" s="23">
        <f t="shared" si="3"/>
        <v>0</v>
      </c>
    </row>
    <row r="72" spans="1:50" ht="18">
      <c r="A72" s="7">
        <f t="shared" si="2"/>
        <v>70</v>
      </c>
      <c r="B72" s="8"/>
      <c r="C72" s="37"/>
      <c r="F72" s="17"/>
      <c r="AQ72" s="16"/>
      <c r="AR72" s="22"/>
      <c r="AS72" s="22"/>
      <c r="AT72" s="22"/>
      <c r="AU72" s="22"/>
      <c r="AV72" s="22"/>
      <c r="AW72" s="22"/>
      <c r="AX72" s="23">
        <f t="shared" si="3"/>
        <v>0</v>
      </c>
    </row>
    <row r="73" spans="1:50" ht="18">
      <c r="A73" s="7">
        <f t="shared" si="2"/>
        <v>71</v>
      </c>
      <c r="B73" s="8"/>
      <c r="C73" s="37"/>
      <c r="F73" s="17"/>
      <c r="AQ73" s="16"/>
      <c r="AR73" s="22"/>
      <c r="AS73" s="22"/>
      <c r="AT73" s="22"/>
      <c r="AU73" s="22"/>
      <c r="AV73" s="22"/>
      <c r="AW73" s="22"/>
      <c r="AX73" s="23">
        <f t="shared" si="3"/>
        <v>0</v>
      </c>
    </row>
    <row r="74" spans="1:50" ht="18">
      <c r="A74" s="7">
        <f t="shared" si="2"/>
        <v>72</v>
      </c>
      <c r="B74" s="8"/>
      <c r="C74" s="37"/>
      <c r="F74" s="17"/>
      <c r="AQ74" s="16"/>
      <c r="AR74" s="22"/>
      <c r="AS74" s="22"/>
      <c r="AT74" s="22"/>
      <c r="AU74" s="22"/>
      <c r="AV74" s="22"/>
      <c r="AW74" s="22"/>
      <c r="AX74" s="23">
        <f t="shared" si="3"/>
        <v>0</v>
      </c>
    </row>
    <row r="75" spans="1:50" ht="18">
      <c r="A75" s="7">
        <f t="shared" si="2"/>
        <v>73</v>
      </c>
      <c r="B75" s="8"/>
      <c r="C75" s="37"/>
      <c r="F75" s="17"/>
      <c r="AQ75" s="16"/>
      <c r="AR75" s="22"/>
      <c r="AS75" s="22"/>
      <c r="AT75" s="22"/>
      <c r="AU75" s="22"/>
      <c r="AV75" s="22"/>
      <c r="AW75" s="22"/>
      <c r="AX75" s="23">
        <f t="shared" si="3"/>
        <v>0</v>
      </c>
    </row>
    <row r="76" spans="1:50" ht="18">
      <c r="A76" s="7">
        <f t="shared" si="2"/>
        <v>74</v>
      </c>
      <c r="B76" s="17"/>
      <c r="C76" s="17"/>
      <c r="F76" s="17"/>
      <c r="AQ76" s="16"/>
      <c r="AR76" s="22"/>
      <c r="AS76" s="22"/>
      <c r="AT76" s="22"/>
      <c r="AU76" s="22"/>
      <c r="AV76" s="22"/>
      <c r="AW76" s="22"/>
      <c r="AX76" s="23">
        <f t="shared" si="3"/>
        <v>0</v>
      </c>
    </row>
    <row r="77" spans="1:50" ht="18">
      <c r="A77" s="7">
        <f t="shared" si="2"/>
        <v>75</v>
      </c>
      <c r="B77" s="17"/>
      <c r="C77" s="17"/>
      <c r="F77" s="17"/>
      <c r="AQ77" s="16"/>
      <c r="AR77" s="22"/>
      <c r="AS77" s="22"/>
      <c r="AT77" s="22"/>
      <c r="AU77" s="22"/>
      <c r="AV77" s="22"/>
      <c r="AW77" s="22"/>
      <c r="AX77" s="23">
        <f t="shared" si="3"/>
        <v>0</v>
      </c>
    </row>
    <row r="78" spans="1:50" ht="18">
      <c r="A78" s="7">
        <f t="shared" si="2"/>
        <v>76</v>
      </c>
      <c r="B78" s="17"/>
      <c r="C78" s="17"/>
      <c r="F78" s="17"/>
      <c r="AQ78" s="16"/>
      <c r="AR78" s="22"/>
      <c r="AS78" s="22"/>
      <c r="AT78" s="22"/>
      <c r="AU78" s="22"/>
      <c r="AV78" s="22"/>
      <c r="AW78" s="22"/>
      <c r="AX78" s="23">
        <f t="shared" si="3"/>
        <v>0</v>
      </c>
    </row>
    <row r="79" spans="1:50" ht="18">
      <c r="A79" s="7">
        <f t="shared" si="2"/>
        <v>77</v>
      </c>
      <c r="B79" s="17"/>
      <c r="C79" s="17"/>
      <c r="F79" s="17"/>
      <c r="AQ79" s="16"/>
      <c r="AR79" s="22"/>
      <c r="AS79" s="22"/>
      <c r="AT79" s="22"/>
      <c r="AU79" s="22"/>
      <c r="AV79" s="22"/>
      <c r="AW79" s="22"/>
      <c r="AX79" s="23">
        <f t="shared" si="3"/>
        <v>0</v>
      </c>
    </row>
    <row r="80" spans="1:50" ht="18">
      <c r="A80" s="7">
        <f t="shared" si="2"/>
        <v>78</v>
      </c>
      <c r="B80" s="17"/>
      <c r="C80" s="17"/>
      <c r="F80" s="17"/>
      <c r="AQ80" s="16"/>
      <c r="AR80" s="22"/>
      <c r="AS80" s="22"/>
      <c r="AT80" s="22"/>
      <c r="AU80" s="22"/>
      <c r="AV80" s="22"/>
      <c r="AW80" s="22"/>
      <c r="AX80" s="23">
        <f t="shared" si="3"/>
        <v>0</v>
      </c>
    </row>
    <row r="81" spans="1:50" ht="18">
      <c r="A81" s="7">
        <f t="shared" si="2"/>
        <v>79</v>
      </c>
      <c r="B81" s="17"/>
      <c r="C81" s="17"/>
      <c r="F81" s="17"/>
      <c r="AQ81" s="16"/>
      <c r="AR81" s="22"/>
      <c r="AS81" s="22"/>
      <c r="AT81" s="22"/>
      <c r="AU81" s="22"/>
      <c r="AV81" s="22"/>
      <c r="AW81" s="22"/>
      <c r="AX81" s="23">
        <f t="shared" si="3"/>
        <v>0</v>
      </c>
    </row>
    <row r="82" spans="1:50" ht="18">
      <c r="A82" s="7">
        <f t="shared" si="2"/>
        <v>80</v>
      </c>
      <c r="B82" s="17"/>
      <c r="C82" s="17"/>
      <c r="F82" s="17"/>
      <c r="AQ82" s="16"/>
      <c r="AR82" s="22"/>
      <c r="AS82" s="22"/>
      <c r="AT82" s="22"/>
      <c r="AU82" s="22"/>
      <c r="AV82" s="22"/>
      <c r="AW82" s="22"/>
      <c r="AX82" s="23">
        <f t="shared" si="3"/>
        <v>0</v>
      </c>
    </row>
    <row r="83" spans="1:50" ht="18">
      <c r="A83" s="7">
        <f t="shared" si="2"/>
        <v>81</v>
      </c>
      <c r="B83" s="17"/>
      <c r="C83" s="17"/>
      <c r="F83" s="17"/>
      <c r="AQ83" s="16"/>
      <c r="AR83" s="22"/>
      <c r="AS83" s="22"/>
      <c r="AT83" s="22"/>
      <c r="AU83" s="22"/>
      <c r="AV83" s="22"/>
      <c r="AW83" s="22"/>
      <c r="AX83" s="23">
        <f t="shared" si="3"/>
        <v>0</v>
      </c>
    </row>
    <row r="84" spans="1:50" ht="18">
      <c r="A84" s="7">
        <f t="shared" si="2"/>
        <v>82</v>
      </c>
      <c r="B84" s="17"/>
      <c r="C84" s="17"/>
      <c r="F84" s="17"/>
      <c r="AQ84" s="16"/>
      <c r="AR84" s="22"/>
      <c r="AS84" s="22"/>
      <c r="AT84" s="22"/>
      <c r="AU84" s="22"/>
      <c r="AV84" s="22"/>
      <c r="AW84" s="22"/>
      <c r="AX84" s="23">
        <f t="shared" si="3"/>
        <v>0</v>
      </c>
    </row>
    <row r="85" spans="1:50" ht="18">
      <c r="A85" s="7">
        <f t="shared" si="2"/>
        <v>83</v>
      </c>
      <c r="B85" s="17"/>
      <c r="C85" s="17"/>
      <c r="F85" s="17"/>
      <c r="AQ85" s="16"/>
      <c r="AR85" s="22"/>
      <c r="AS85" s="22"/>
      <c r="AT85" s="22"/>
      <c r="AU85" s="22"/>
      <c r="AV85" s="22"/>
      <c r="AW85" s="22"/>
      <c r="AX85" s="23">
        <f t="shared" si="3"/>
        <v>0</v>
      </c>
    </row>
    <row r="86" spans="1:50" ht="18">
      <c r="A86" s="7">
        <f t="shared" si="2"/>
        <v>84</v>
      </c>
      <c r="B86" s="17"/>
      <c r="C86" s="17"/>
      <c r="F86" s="17"/>
      <c r="AQ86" s="16"/>
      <c r="AR86" s="22"/>
      <c r="AS86" s="22"/>
      <c r="AT86" s="22"/>
      <c r="AU86" s="22"/>
      <c r="AV86" s="22"/>
      <c r="AW86" s="22"/>
      <c r="AX86" s="23">
        <f t="shared" si="3"/>
        <v>0</v>
      </c>
    </row>
    <row r="87" spans="1:50" ht="18">
      <c r="A87" s="7">
        <f t="shared" si="2"/>
        <v>85</v>
      </c>
      <c r="B87" s="17"/>
      <c r="C87" s="17"/>
      <c r="F87" s="17"/>
      <c r="AQ87" s="16"/>
      <c r="AR87" s="22"/>
      <c r="AS87" s="22"/>
      <c r="AT87" s="22"/>
      <c r="AU87" s="22"/>
      <c r="AV87" s="22"/>
      <c r="AW87" s="22"/>
      <c r="AX87" s="23">
        <f t="shared" si="3"/>
        <v>0</v>
      </c>
    </row>
    <row r="88" spans="1:50" ht="18">
      <c r="A88" s="7">
        <f t="shared" si="2"/>
        <v>86</v>
      </c>
      <c r="B88" s="17"/>
      <c r="C88" s="17"/>
      <c r="F88" s="17"/>
      <c r="AQ88" s="16"/>
      <c r="AR88" s="22"/>
      <c r="AS88" s="22"/>
      <c r="AT88" s="22"/>
      <c r="AU88" s="22"/>
      <c r="AV88" s="22"/>
      <c r="AW88" s="22"/>
      <c r="AX88" s="23">
        <f t="shared" si="3"/>
        <v>0</v>
      </c>
    </row>
  </sheetData>
  <sheetProtection/>
  <conditionalFormatting sqref="I3:N38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3:E38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64" right="0.51" top="1" bottom="1" header="0.18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41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5.00390625" style="0" bestFit="1" customWidth="1"/>
    <col min="2" max="2" width="21.28125" style="0" bestFit="1" customWidth="1"/>
    <col min="3" max="3" width="27.7109375" style="0" customWidth="1"/>
    <col min="4" max="4" width="24.28125" style="0" hidden="1" customWidth="1"/>
    <col min="5" max="5" width="8.7109375" style="0" hidden="1" customWidth="1"/>
    <col min="6" max="6" width="6.28125" style="0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8" width="13.7109375" style="0" bestFit="1" customWidth="1"/>
    <col min="49" max="49" width="6.7109375" style="0" bestFit="1" customWidth="1"/>
    <col min="50" max="50" width="9.7109375" style="0" bestFit="1" customWidth="1"/>
  </cols>
  <sheetData>
    <row r="1" ht="56.25" thickBot="1">
      <c r="A1" s="35" t="s">
        <v>152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6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8" t="s">
        <v>41</v>
      </c>
      <c r="C3" s="37" t="s">
        <v>80</v>
      </c>
      <c r="D3" s="17" t="s">
        <v>37</v>
      </c>
      <c r="E3" s="9">
        <f>COUNTIF(F$3:F3,F3)</f>
        <v>1</v>
      </c>
      <c r="F3" s="17" t="s">
        <v>38</v>
      </c>
      <c r="G3" s="18">
        <f>SUM(I3:O3)</f>
        <v>10398</v>
      </c>
      <c r="H3" s="11" t="str">
        <f>CONCATENATE(E3,"º-",F3)</f>
        <v>1º-T6</v>
      </c>
      <c r="I3" s="12">
        <f>SUM(P3*155,Q3)</f>
        <v>1671</v>
      </c>
      <c r="J3" s="12">
        <f>SUM(R3*155,S3)</f>
        <v>1726</v>
      </c>
      <c r="K3" s="12">
        <f>SUM(T3*196,U3)</f>
        <v>1842</v>
      </c>
      <c r="L3" s="12">
        <f>SUM(V3*196,W3)</f>
        <v>1761</v>
      </c>
      <c r="M3" s="12">
        <f>SUM(X3*135,Y3)</f>
        <v>1717</v>
      </c>
      <c r="N3" s="12">
        <f>SUM(Z3*135,AA3)</f>
        <v>1681</v>
      </c>
      <c r="O3" s="19"/>
      <c r="P3">
        <v>10</v>
      </c>
      <c r="Q3">
        <v>121</v>
      </c>
      <c r="R3">
        <v>11</v>
      </c>
      <c r="S3">
        <v>21</v>
      </c>
      <c r="T3">
        <v>9</v>
      </c>
      <c r="U3">
        <v>78</v>
      </c>
      <c r="V3">
        <v>8</v>
      </c>
      <c r="W3">
        <v>193</v>
      </c>
      <c r="X3">
        <v>12</v>
      </c>
      <c r="Y3">
        <v>97</v>
      </c>
      <c r="Z3">
        <v>12</v>
      </c>
      <c r="AA3" s="14">
        <v>61</v>
      </c>
      <c r="AB3" s="15">
        <f>IF(E3=1,20,0)</f>
        <v>20</v>
      </c>
      <c r="AC3" s="15">
        <f>IF(E3=2,17,0)</f>
        <v>0</v>
      </c>
      <c r="AD3" s="15">
        <f>IF(E3=3,15,0)</f>
        <v>0</v>
      </c>
      <c r="AE3" s="15">
        <f>IF(E3=4,13,0)</f>
        <v>0</v>
      </c>
      <c r="AF3" s="15">
        <f>IF(E3=5,11,0)</f>
        <v>0</v>
      </c>
      <c r="AG3" s="15">
        <f>IF(E3=6,10,0)</f>
        <v>0</v>
      </c>
      <c r="AH3" s="15">
        <f>IF(E3=7,9,0)</f>
        <v>0</v>
      </c>
      <c r="AI3" s="15">
        <f>IF(E3=8,8,0)</f>
        <v>0</v>
      </c>
      <c r="AJ3" s="15">
        <f>IF(E3=9,7,0)</f>
        <v>0</v>
      </c>
      <c r="AK3" s="15">
        <f>IF(E3=10,6,0)</f>
        <v>0</v>
      </c>
      <c r="AL3" s="15">
        <f>IF(E3=11,5,0)</f>
        <v>0</v>
      </c>
      <c r="AM3" s="15">
        <f>IF(E3=12,4,0)</f>
        <v>0</v>
      </c>
      <c r="AN3" s="15">
        <f>IF(E3=13,3,0)</f>
        <v>0</v>
      </c>
      <c r="AO3" s="15">
        <f>IF(E3=14,2,0)</f>
        <v>0</v>
      </c>
      <c r="AP3" s="15">
        <f>IF(E3=15,1,0)</f>
        <v>0</v>
      </c>
      <c r="AQ3" s="16">
        <v>23</v>
      </c>
      <c r="AR3" s="22">
        <v>16</v>
      </c>
      <c r="AS3" s="22">
        <v>30</v>
      </c>
      <c r="AT3" s="22"/>
      <c r="AU3" s="22"/>
      <c r="AV3" s="22"/>
      <c r="AW3" s="22"/>
      <c r="AX3" s="23">
        <f>AQ3+AR3+AS3+AT3+AU3+AV3+AW3</f>
        <v>69</v>
      </c>
    </row>
    <row r="4" spans="1:50" ht="18.75">
      <c r="A4" s="7">
        <f aca="true" t="shared" si="0" ref="A4:A38">+A3+1</f>
        <v>2</v>
      </c>
      <c r="B4" s="8" t="s">
        <v>59</v>
      </c>
      <c r="C4" s="37" t="s">
        <v>79</v>
      </c>
      <c r="D4" s="20" t="s">
        <v>37</v>
      </c>
      <c r="E4" s="9">
        <f>COUNTIF(F$3:F4,F4)</f>
        <v>2</v>
      </c>
      <c r="F4" s="17" t="s">
        <v>38</v>
      </c>
      <c r="G4" s="18">
        <f>SUM(I4:O4)</f>
        <v>10703</v>
      </c>
      <c r="H4" s="11" t="str">
        <f>CONCATENATE(E4,"º-",F4)</f>
        <v>2º-T6</v>
      </c>
      <c r="I4" s="12">
        <f>SUM(P4*155,Q4)</f>
        <v>1754</v>
      </c>
      <c r="J4" s="12">
        <f>SUM(R4*155,S4)</f>
        <v>1812</v>
      </c>
      <c r="K4" s="12">
        <f>SUM(T4*196,U4)</f>
        <v>1803</v>
      </c>
      <c r="L4" s="12">
        <f>SUM(V4*196,W4)</f>
        <v>1807</v>
      </c>
      <c r="M4" s="12">
        <f>SUM(X4*135,Y4)</f>
        <v>1805</v>
      </c>
      <c r="N4" s="12">
        <f>SUM(Z4*135,AA4)</f>
        <v>1722</v>
      </c>
      <c r="O4" s="19"/>
      <c r="P4">
        <v>11</v>
      </c>
      <c r="Q4">
        <v>49</v>
      </c>
      <c r="R4">
        <v>11</v>
      </c>
      <c r="S4">
        <v>107</v>
      </c>
      <c r="T4">
        <v>9</v>
      </c>
      <c r="U4">
        <v>39</v>
      </c>
      <c r="V4">
        <v>9</v>
      </c>
      <c r="W4">
        <v>43</v>
      </c>
      <c r="X4">
        <v>13</v>
      </c>
      <c r="Y4">
        <v>50</v>
      </c>
      <c r="Z4">
        <v>12</v>
      </c>
      <c r="AA4" s="14">
        <v>102</v>
      </c>
      <c r="AB4" s="15">
        <f>IF(E4=1,20,0)</f>
        <v>0</v>
      </c>
      <c r="AC4" s="15">
        <f>IF(E4=2,17,0)</f>
        <v>17</v>
      </c>
      <c r="AD4" s="15">
        <f>IF(E4=3,15,0)</f>
        <v>0</v>
      </c>
      <c r="AE4" s="15">
        <f>IF(E4=4,13,0)</f>
        <v>0</v>
      </c>
      <c r="AF4" s="15">
        <f>IF(E4=5,11,0)</f>
        <v>0</v>
      </c>
      <c r="AG4" s="15">
        <f>IF(E4=6,10,0)</f>
        <v>0</v>
      </c>
      <c r="AH4" s="15">
        <f>IF(E4=7,9,0)</f>
        <v>0</v>
      </c>
      <c r="AI4" s="15">
        <f>IF(E4=8,8,0)</f>
        <v>0</v>
      </c>
      <c r="AJ4" s="15">
        <f>IF(E4=9,7,0)</f>
        <v>0</v>
      </c>
      <c r="AK4" s="15">
        <f>IF(E4=10,6,0)</f>
        <v>0</v>
      </c>
      <c r="AL4" s="15">
        <f>IF(E4=11,5,0)</f>
        <v>0</v>
      </c>
      <c r="AM4" s="15">
        <f>IF(E4=12,4,0)</f>
        <v>0</v>
      </c>
      <c r="AN4" s="15">
        <f>IF(E4=13,3,0)</f>
        <v>0</v>
      </c>
      <c r="AO4" s="15">
        <f>IF(E4=14,2,0)</f>
        <v>0</v>
      </c>
      <c r="AP4" s="15">
        <f>IF(E4=15,1,0)</f>
        <v>0</v>
      </c>
      <c r="AQ4" s="16">
        <v>14</v>
      </c>
      <c r="AR4" s="22">
        <v>26</v>
      </c>
      <c r="AS4" s="22">
        <v>26</v>
      </c>
      <c r="AT4" s="22"/>
      <c r="AU4" s="22"/>
      <c r="AV4" s="22"/>
      <c r="AW4" s="22"/>
      <c r="AX4" s="23">
        <f>AQ4+AR4+AS4+AT4+AU4+AV4+AW4</f>
        <v>66</v>
      </c>
    </row>
    <row r="5" spans="1:50" ht="18.75">
      <c r="A5" s="7">
        <f t="shared" si="0"/>
        <v>3</v>
      </c>
      <c r="B5" s="8" t="s">
        <v>41</v>
      </c>
      <c r="C5" s="38" t="s">
        <v>83</v>
      </c>
      <c r="D5" s="17" t="s">
        <v>37</v>
      </c>
      <c r="E5" s="9">
        <f>COUNTIF(F$3:F5,F5)</f>
        <v>3</v>
      </c>
      <c r="F5" s="17" t="s">
        <v>38</v>
      </c>
      <c r="G5" s="18">
        <f>SUM(I5:O5)</f>
        <v>9978</v>
      </c>
      <c r="H5" s="11" t="str">
        <f>CONCATENATE(E5,"º-",F5)</f>
        <v>3º-T6</v>
      </c>
      <c r="I5" s="12">
        <f>SUM(P5*155,Q5)</f>
        <v>1658</v>
      </c>
      <c r="J5" s="12">
        <f>SUM(R5*155,S5)</f>
        <v>1748</v>
      </c>
      <c r="K5" s="12">
        <f>SUM(T5*196,U5)</f>
        <v>1759</v>
      </c>
      <c r="L5" s="12">
        <f>SUM(V5*196,W5)</f>
        <v>1437</v>
      </c>
      <c r="M5" s="12">
        <f>SUM(X5*135,Y5)</f>
        <v>1618</v>
      </c>
      <c r="N5" s="12">
        <f>SUM(Z5*135,AA5)</f>
        <v>1758</v>
      </c>
      <c r="O5" s="19"/>
      <c r="P5">
        <v>10</v>
      </c>
      <c r="Q5">
        <v>108</v>
      </c>
      <c r="R5">
        <v>11</v>
      </c>
      <c r="S5">
        <v>43</v>
      </c>
      <c r="T5">
        <v>8</v>
      </c>
      <c r="U5">
        <v>191</v>
      </c>
      <c r="V5">
        <v>7</v>
      </c>
      <c r="W5">
        <v>65</v>
      </c>
      <c r="X5">
        <v>11</v>
      </c>
      <c r="Y5">
        <v>133</v>
      </c>
      <c r="Z5">
        <v>13</v>
      </c>
      <c r="AA5" s="14">
        <v>3</v>
      </c>
      <c r="AB5" s="15">
        <f>IF(E5=1,20,0)</f>
        <v>0</v>
      </c>
      <c r="AC5" s="15">
        <f>IF(E5=2,17,0)</f>
        <v>0</v>
      </c>
      <c r="AD5" s="15">
        <f>IF(E5=3,15,0)</f>
        <v>15</v>
      </c>
      <c r="AE5" s="15">
        <f>IF(E5=4,13,0)</f>
        <v>0</v>
      </c>
      <c r="AF5" s="15">
        <f>IF(E5=5,11,0)</f>
        <v>0</v>
      </c>
      <c r="AG5" s="15">
        <f>IF(E5=6,10,0)</f>
        <v>0</v>
      </c>
      <c r="AH5" s="15">
        <f>IF(E5=7,9,0)</f>
        <v>0</v>
      </c>
      <c r="AI5" s="15">
        <f>IF(E5=8,8,0)</f>
        <v>0</v>
      </c>
      <c r="AJ5" s="15">
        <f>IF(E5=9,7,0)</f>
        <v>0</v>
      </c>
      <c r="AK5" s="15">
        <f>IF(E5=10,6,0)</f>
        <v>0</v>
      </c>
      <c r="AL5" s="15">
        <f>IF(E5=11,5,0)</f>
        <v>0</v>
      </c>
      <c r="AM5" s="15">
        <f>IF(E5=12,4,0)</f>
        <v>0</v>
      </c>
      <c r="AN5" s="15">
        <f>IF(E5=13,3,0)</f>
        <v>0</v>
      </c>
      <c r="AO5" s="15">
        <f>IF(E5=14,2,0)</f>
        <v>0</v>
      </c>
      <c r="AP5" s="15">
        <f>IF(E5=15,1,0)</f>
        <v>0</v>
      </c>
      <c r="AQ5" s="16">
        <v>30</v>
      </c>
      <c r="AR5" s="22">
        <v>14</v>
      </c>
      <c r="AS5" s="22">
        <v>20</v>
      </c>
      <c r="AT5" s="22"/>
      <c r="AU5" s="22"/>
      <c r="AV5" s="22"/>
      <c r="AW5" s="22"/>
      <c r="AX5" s="23">
        <f>AQ5+AR5+AS5+AT5+AU5+AV5+AW5</f>
        <v>64</v>
      </c>
    </row>
    <row r="6" spans="1:50" ht="18.75">
      <c r="A6" s="7">
        <f t="shared" si="0"/>
        <v>4</v>
      </c>
      <c r="B6" s="8" t="s">
        <v>41</v>
      </c>
      <c r="C6" s="38" t="s">
        <v>46</v>
      </c>
      <c r="D6" s="20" t="s">
        <v>37</v>
      </c>
      <c r="E6" s="9">
        <f>COUNTIF(F$3:F6,F6)</f>
        <v>4</v>
      </c>
      <c r="F6" s="17" t="s">
        <v>38</v>
      </c>
      <c r="G6" s="18">
        <f>SUM(I6:O6)</f>
        <v>10255</v>
      </c>
      <c r="H6" s="11" t="str">
        <f>CONCATENATE(E6,"º-",F6)</f>
        <v>4º-T6</v>
      </c>
      <c r="I6" s="12">
        <f>SUM(P6*155,Q6)</f>
        <v>1703</v>
      </c>
      <c r="J6" s="12">
        <f>SUM(R6*155,S6)</f>
        <v>1651</v>
      </c>
      <c r="K6" s="12">
        <f>SUM(T6*196,U6)</f>
        <v>1708</v>
      </c>
      <c r="L6" s="12">
        <f>SUM(V6*196,W6)</f>
        <v>1780</v>
      </c>
      <c r="M6" s="12">
        <f>SUM(X6*135,Y6)</f>
        <v>1663</v>
      </c>
      <c r="N6" s="12">
        <f>SUM(Z6*135,AA6)</f>
        <v>1750</v>
      </c>
      <c r="O6" s="19"/>
      <c r="P6">
        <v>10</v>
      </c>
      <c r="Q6">
        <v>153</v>
      </c>
      <c r="R6">
        <v>10</v>
      </c>
      <c r="S6">
        <v>101</v>
      </c>
      <c r="T6">
        <v>8</v>
      </c>
      <c r="U6">
        <v>140</v>
      </c>
      <c r="V6">
        <v>9</v>
      </c>
      <c r="W6">
        <v>16</v>
      </c>
      <c r="X6">
        <v>12</v>
      </c>
      <c r="Y6">
        <v>43</v>
      </c>
      <c r="Z6">
        <v>12</v>
      </c>
      <c r="AA6" s="14">
        <v>130</v>
      </c>
      <c r="AB6" s="15">
        <f>IF(E6=1,20,0)</f>
        <v>0</v>
      </c>
      <c r="AC6" s="15">
        <f>IF(E6=2,17,0)</f>
        <v>0</v>
      </c>
      <c r="AD6" s="15">
        <f>IF(E6=3,15,0)</f>
        <v>0</v>
      </c>
      <c r="AE6" s="15">
        <f>IF(E6=4,13,0)</f>
        <v>13</v>
      </c>
      <c r="AF6" s="15">
        <f>IF(E6=5,11,0)</f>
        <v>0</v>
      </c>
      <c r="AG6" s="15">
        <f>IF(E6=6,10,0)</f>
        <v>0</v>
      </c>
      <c r="AH6" s="15">
        <f>IF(E6=7,9,0)</f>
        <v>0</v>
      </c>
      <c r="AI6" s="15">
        <f>IF(E6=8,8,0)</f>
        <v>0</v>
      </c>
      <c r="AJ6" s="15">
        <f>IF(E6=9,7,0)</f>
        <v>0</v>
      </c>
      <c r="AK6" s="15">
        <f>IF(E6=10,6,0)</f>
        <v>0</v>
      </c>
      <c r="AL6" s="15">
        <f>IF(E6=11,5,0)</f>
        <v>0</v>
      </c>
      <c r="AM6" s="15">
        <f>IF(E6=12,4,0)</f>
        <v>0</v>
      </c>
      <c r="AN6" s="15">
        <f>IF(E6=13,3,0)</f>
        <v>0</v>
      </c>
      <c r="AO6" s="15">
        <f>IF(E6=14,2,0)</f>
        <v>0</v>
      </c>
      <c r="AP6" s="15">
        <f>IF(E6=15,1,0)</f>
        <v>0</v>
      </c>
      <c r="AQ6" s="16">
        <v>10</v>
      </c>
      <c r="AR6" s="22">
        <v>23</v>
      </c>
      <c r="AS6" s="22">
        <v>23</v>
      </c>
      <c r="AT6" s="22"/>
      <c r="AU6" s="22"/>
      <c r="AV6" s="22"/>
      <c r="AW6" s="22"/>
      <c r="AX6" s="23">
        <f>AQ6+AR6+AS6+AT6+AU6+AV6+AW6</f>
        <v>56</v>
      </c>
    </row>
    <row r="7" spans="1:50" ht="18.75">
      <c r="A7" s="7">
        <f t="shared" si="0"/>
        <v>5</v>
      </c>
      <c r="B7" s="8" t="s">
        <v>119</v>
      </c>
      <c r="C7" s="38" t="s">
        <v>51</v>
      </c>
      <c r="D7" s="17" t="s">
        <v>37</v>
      </c>
      <c r="E7" s="9">
        <f>COUNTIF(F$3:F7,F7)</f>
        <v>5</v>
      </c>
      <c r="F7" s="17" t="s">
        <v>38</v>
      </c>
      <c r="G7" s="18">
        <f>SUM(I7:O7)</f>
        <v>10569</v>
      </c>
      <c r="H7" s="11" t="str">
        <f>CONCATENATE(E7,"º-",F7)</f>
        <v>5º-T6</v>
      </c>
      <c r="I7" s="12">
        <f>SUM(P7*155,Q7)</f>
        <v>1703</v>
      </c>
      <c r="J7" s="12">
        <f>SUM(R7*155,S7)</f>
        <v>1745</v>
      </c>
      <c r="K7" s="12">
        <f>SUM(T7*196,U7)</f>
        <v>1855</v>
      </c>
      <c r="L7" s="12">
        <f>SUM(V7*196,W7)</f>
        <v>1796</v>
      </c>
      <c r="M7" s="12">
        <f>SUM(X7*135,Y7)</f>
        <v>1757</v>
      </c>
      <c r="N7" s="12">
        <f>SUM(Z7*135,AA7)</f>
        <v>1713</v>
      </c>
      <c r="O7" s="19"/>
      <c r="P7">
        <v>10</v>
      </c>
      <c r="Q7">
        <v>153</v>
      </c>
      <c r="R7">
        <v>11</v>
      </c>
      <c r="S7">
        <v>40</v>
      </c>
      <c r="T7">
        <v>9</v>
      </c>
      <c r="U7">
        <v>91</v>
      </c>
      <c r="V7">
        <v>9</v>
      </c>
      <c r="W7">
        <v>32</v>
      </c>
      <c r="X7">
        <v>13</v>
      </c>
      <c r="Y7">
        <v>2</v>
      </c>
      <c r="Z7">
        <v>12</v>
      </c>
      <c r="AA7" s="14">
        <v>93</v>
      </c>
      <c r="AB7" s="15">
        <f>IF(E7=1,20,0)</f>
        <v>0</v>
      </c>
      <c r="AC7" s="15">
        <f>IF(E7=2,17,0)</f>
        <v>0</v>
      </c>
      <c r="AD7" s="15">
        <f>IF(E7=3,15,0)</f>
        <v>0</v>
      </c>
      <c r="AE7" s="15">
        <f>IF(E7=4,13,0)</f>
        <v>0</v>
      </c>
      <c r="AF7" s="15">
        <f>IF(E7=5,11,0)</f>
        <v>11</v>
      </c>
      <c r="AG7" s="15">
        <f>IF(E7=6,10,0)</f>
        <v>0</v>
      </c>
      <c r="AH7" s="15">
        <f>IF(E7=7,9,0)</f>
        <v>0</v>
      </c>
      <c r="AI7" s="15">
        <f>IF(E7=8,8,0)</f>
        <v>0</v>
      </c>
      <c r="AJ7" s="15">
        <f>IF(E7=9,7,0)</f>
        <v>0</v>
      </c>
      <c r="AK7" s="15">
        <f>IF(E7=10,6,0)</f>
        <v>0</v>
      </c>
      <c r="AL7" s="15">
        <f>IF(E7=11,5,0)</f>
        <v>0</v>
      </c>
      <c r="AM7" s="15">
        <f>IF(E7=12,4,0)</f>
        <v>0</v>
      </c>
      <c r="AN7" s="15">
        <f>IF(E7=13,3,0)</f>
        <v>0</v>
      </c>
      <c r="AO7" s="15">
        <f>IF(E7=14,2,0)</f>
        <v>0</v>
      </c>
      <c r="AP7" s="15">
        <f>IF(E7=15,1,0)</f>
        <v>0</v>
      </c>
      <c r="AQ7" s="16">
        <v>26</v>
      </c>
      <c r="AR7" s="22">
        <v>20</v>
      </c>
      <c r="AS7" s="22"/>
      <c r="AT7" s="22"/>
      <c r="AU7" s="22"/>
      <c r="AV7" s="22"/>
      <c r="AW7" s="22"/>
      <c r="AX7" s="23">
        <f>AQ7+AR7+AS7+AT7+AU7+AV7+AW7</f>
        <v>46</v>
      </c>
    </row>
    <row r="8" spans="1:50" ht="18.75">
      <c r="A8" s="7">
        <f t="shared" si="0"/>
        <v>6</v>
      </c>
      <c r="B8" s="8" t="s">
        <v>116</v>
      </c>
      <c r="C8" s="37" t="s">
        <v>141</v>
      </c>
      <c r="D8" s="8" t="s">
        <v>37</v>
      </c>
      <c r="E8" s="9">
        <f>COUNTIF(F$3:F8,F8)</f>
        <v>6</v>
      </c>
      <c r="F8" s="8" t="s">
        <v>38</v>
      </c>
      <c r="G8" s="10">
        <f>SUM(I8:O8)</f>
        <v>10461</v>
      </c>
      <c r="H8" s="11" t="str">
        <f>CONCATENATE(E8,"º-",F8)</f>
        <v>6º-T6</v>
      </c>
      <c r="I8" s="12">
        <f>SUM(P8*155,Q8)</f>
        <v>1788</v>
      </c>
      <c r="J8" s="12">
        <f>SUM(R8*155,S8)</f>
        <v>1682</v>
      </c>
      <c r="K8" s="12">
        <f>SUM(T8*196,U8)</f>
        <v>1783</v>
      </c>
      <c r="L8" s="12">
        <f>SUM(V8*196,W8)</f>
        <v>1725</v>
      </c>
      <c r="M8" s="12">
        <f>SUM(X8*135,Y8)</f>
        <v>1696</v>
      </c>
      <c r="N8" s="12">
        <f>SUM(Z8*135,AA8)</f>
        <v>1787</v>
      </c>
      <c r="O8" s="13"/>
      <c r="P8">
        <v>11</v>
      </c>
      <c r="Q8">
        <v>83</v>
      </c>
      <c r="R8">
        <v>10</v>
      </c>
      <c r="S8">
        <v>132</v>
      </c>
      <c r="T8">
        <v>9</v>
      </c>
      <c r="U8">
        <v>19</v>
      </c>
      <c r="V8">
        <v>8</v>
      </c>
      <c r="W8">
        <v>157</v>
      </c>
      <c r="X8">
        <v>12</v>
      </c>
      <c r="Y8">
        <v>76</v>
      </c>
      <c r="Z8">
        <v>13</v>
      </c>
      <c r="AA8" s="14">
        <v>32</v>
      </c>
      <c r="AB8" s="15">
        <f>IF(E8=1,20,0)</f>
        <v>0</v>
      </c>
      <c r="AC8" s="15">
        <f>IF(E8=2,17,0)</f>
        <v>0</v>
      </c>
      <c r="AD8" s="15">
        <f>IF(E8=3,15,0)</f>
        <v>0</v>
      </c>
      <c r="AE8" s="15">
        <f>IF(E8=4,13,0)</f>
        <v>0</v>
      </c>
      <c r="AF8" s="15">
        <f>IF(E8=5,11,0)</f>
        <v>0</v>
      </c>
      <c r="AG8" s="15">
        <f>IF(E8=6,10,0)</f>
        <v>10</v>
      </c>
      <c r="AH8" s="15">
        <f>IF(E8=7,9,0)</f>
        <v>0</v>
      </c>
      <c r="AI8" s="15">
        <f>IF(E8=8,8,0)</f>
        <v>0</v>
      </c>
      <c r="AJ8" s="15">
        <f>IF(E8=9,7,0)</f>
        <v>0</v>
      </c>
      <c r="AK8" s="15">
        <f>IF(E8=10,6,0)</f>
        <v>0</v>
      </c>
      <c r="AL8" s="15">
        <f>IF(E8=11,5,0)</f>
        <v>0</v>
      </c>
      <c r="AM8" s="15">
        <f>IF(E8=12,4,0)</f>
        <v>0</v>
      </c>
      <c r="AN8" s="15">
        <f>IF(E8=13,3,0)</f>
        <v>0</v>
      </c>
      <c r="AO8" s="15">
        <f>IF(E8=14,2,0)</f>
        <v>0</v>
      </c>
      <c r="AP8" s="15">
        <f>IF(E8=15,1,0)</f>
        <v>0</v>
      </c>
      <c r="AQ8" s="16">
        <v>18</v>
      </c>
      <c r="AR8" s="22">
        <v>18</v>
      </c>
      <c r="AS8" s="22"/>
      <c r="AT8" s="22"/>
      <c r="AU8" s="22"/>
      <c r="AV8" s="22"/>
      <c r="AW8" s="22"/>
      <c r="AX8" s="23">
        <f>AQ8+AR8+AS8+AT8+AU8+AV8+AW8</f>
        <v>36</v>
      </c>
    </row>
    <row r="9" spans="1:50" ht="18.75">
      <c r="A9" s="7">
        <f t="shared" si="0"/>
        <v>7</v>
      </c>
      <c r="B9" s="8" t="s">
        <v>61</v>
      </c>
      <c r="C9" s="37" t="s">
        <v>122</v>
      </c>
      <c r="D9" s="17" t="s">
        <v>37</v>
      </c>
      <c r="E9" s="9">
        <f>COUNTIF(F$3:F9,F9)</f>
        <v>7</v>
      </c>
      <c r="F9" s="17" t="s">
        <v>38</v>
      </c>
      <c r="G9" s="18">
        <f>SUM(I9:O9)</f>
        <v>10495</v>
      </c>
      <c r="H9" s="11" t="str">
        <f>CONCATENATE(E9,"º-",F9)</f>
        <v>7º-T6</v>
      </c>
      <c r="I9" s="12">
        <f>SUM(P9*155,Q9)</f>
        <v>1742</v>
      </c>
      <c r="J9" s="12">
        <f>SUM(R9*155,S9)</f>
        <v>1749</v>
      </c>
      <c r="K9" s="12">
        <f>SUM(T9*196,U9)</f>
        <v>1788</v>
      </c>
      <c r="L9" s="12">
        <f>SUM(V9*196,W9)</f>
        <v>1680</v>
      </c>
      <c r="M9" s="12">
        <f>SUM(X9*135,Y9)</f>
        <v>1753</v>
      </c>
      <c r="N9" s="12">
        <f>SUM(Z9*135,AA9)</f>
        <v>1783</v>
      </c>
      <c r="O9" s="19"/>
      <c r="P9">
        <v>11</v>
      </c>
      <c r="Q9">
        <v>37</v>
      </c>
      <c r="R9">
        <v>11</v>
      </c>
      <c r="S9">
        <v>44</v>
      </c>
      <c r="T9">
        <v>9</v>
      </c>
      <c r="U9">
        <v>24</v>
      </c>
      <c r="V9">
        <v>8</v>
      </c>
      <c r="W9">
        <v>112</v>
      </c>
      <c r="X9">
        <v>12</v>
      </c>
      <c r="Y9">
        <v>133</v>
      </c>
      <c r="Z9">
        <v>13</v>
      </c>
      <c r="AA9" s="14">
        <v>28</v>
      </c>
      <c r="AB9" s="15">
        <f>IF(E9=1,20,0)</f>
        <v>0</v>
      </c>
      <c r="AC9" s="15">
        <f>IF(E9=2,17,0)</f>
        <v>0</v>
      </c>
      <c r="AD9" s="15">
        <f>IF(E9=3,15,0)</f>
        <v>0</v>
      </c>
      <c r="AE9" s="15">
        <f>IF(E9=4,13,0)</f>
        <v>0</v>
      </c>
      <c r="AF9" s="15">
        <f>IF(E9=5,11,0)</f>
        <v>0</v>
      </c>
      <c r="AG9" s="15">
        <f>IF(E9=6,10,0)</f>
        <v>0</v>
      </c>
      <c r="AH9" s="15">
        <f>IF(E9=7,9,0)</f>
        <v>9</v>
      </c>
      <c r="AI9" s="15">
        <f>IF(E9=8,8,0)</f>
        <v>0</v>
      </c>
      <c r="AJ9" s="15">
        <f>IF(E9=9,7,0)</f>
        <v>0</v>
      </c>
      <c r="AK9" s="15">
        <f>IF(E9=10,6,0)</f>
        <v>0</v>
      </c>
      <c r="AL9" s="15">
        <f>IF(E9=11,5,0)</f>
        <v>0</v>
      </c>
      <c r="AM9" s="15">
        <f>IF(E9=12,4,0)</f>
        <v>0</v>
      </c>
      <c r="AN9" s="15">
        <f>IF(E9=13,3,0)</f>
        <v>0</v>
      </c>
      <c r="AO9" s="15">
        <f>IF(E9=14,2,0)</f>
        <v>0</v>
      </c>
      <c r="AP9" s="15">
        <f>IF(E9=15,1,0)</f>
        <v>0</v>
      </c>
      <c r="AQ9" s="16"/>
      <c r="AR9" s="22">
        <v>12</v>
      </c>
      <c r="AS9" s="22">
        <v>18</v>
      </c>
      <c r="AT9" s="22"/>
      <c r="AU9" s="22"/>
      <c r="AV9" s="22"/>
      <c r="AW9" s="22"/>
      <c r="AX9" s="23">
        <f>AQ9+AR9+AS9+AT9+AU9+AV9+AW9</f>
        <v>30</v>
      </c>
    </row>
    <row r="10" spans="1:50" ht="18.75">
      <c r="A10" s="7">
        <f t="shared" si="0"/>
        <v>8</v>
      </c>
      <c r="B10" s="8" t="s">
        <v>88</v>
      </c>
      <c r="C10" s="37" t="s">
        <v>47</v>
      </c>
      <c r="D10" s="17" t="s">
        <v>37</v>
      </c>
      <c r="E10" s="9">
        <f>COUNTIF(F$3:F10,F10)</f>
        <v>8</v>
      </c>
      <c r="F10" s="17" t="s">
        <v>38</v>
      </c>
      <c r="G10" s="18">
        <f>SUM(I10:O10)</f>
        <v>8153</v>
      </c>
      <c r="H10" s="11" t="str">
        <f>CONCATENATE(E10,"º-",F10)</f>
        <v>8º-T6</v>
      </c>
      <c r="I10" s="12">
        <f>SUM(P10*155,Q10)</f>
        <v>1370</v>
      </c>
      <c r="J10" s="12">
        <f>SUM(R10*155,S10)</f>
        <v>1423</v>
      </c>
      <c r="K10" s="12">
        <f>SUM(T10*196,U10)</f>
        <v>1359</v>
      </c>
      <c r="L10" s="12">
        <f>SUM(V10*196,W10)</f>
        <v>1386</v>
      </c>
      <c r="M10" s="12">
        <f>SUM(X10*135,Y10)</f>
        <v>1237</v>
      </c>
      <c r="N10" s="12">
        <f>SUM(Z10*135,AA10)</f>
        <v>1378</v>
      </c>
      <c r="O10" s="19"/>
      <c r="P10">
        <v>8</v>
      </c>
      <c r="Q10">
        <v>130</v>
      </c>
      <c r="R10">
        <v>9</v>
      </c>
      <c r="S10">
        <v>28</v>
      </c>
      <c r="T10">
        <v>6</v>
      </c>
      <c r="U10">
        <v>183</v>
      </c>
      <c r="V10">
        <v>7</v>
      </c>
      <c r="W10">
        <v>14</v>
      </c>
      <c r="X10">
        <v>9</v>
      </c>
      <c r="Y10">
        <v>22</v>
      </c>
      <c r="Z10">
        <v>10</v>
      </c>
      <c r="AA10" s="14">
        <v>28</v>
      </c>
      <c r="AB10" s="15">
        <f>IF(E10=1,20,0)</f>
        <v>0</v>
      </c>
      <c r="AC10" s="15">
        <f>IF(E10=2,17,0)</f>
        <v>0</v>
      </c>
      <c r="AD10" s="15">
        <f>IF(E10=3,15,0)</f>
        <v>0</v>
      </c>
      <c r="AE10" s="15">
        <f>IF(E10=4,13,0)</f>
        <v>0</v>
      </c>
      <c r="AF10" s="15">
        <f>IF(E10=5,11,0)</f>
        <v>0</v>
      </c>
      <c r="AG10" s="15">
        <f>IF(E10=6,10,0)</f>
        <v>0</v>
      </c>
      <c r="AH10" s="15">
        <f>IF(E10=7,9,0)</f>
        <v>0</v>
      </c>
      <c r="AI10" s="15">
        <f>IF(E10=8,8,0)</f>
        <v>8</v>
      </c>
      <c r="AJ10" s="15">
        <f>IF(E10=9,7,0)</f>
        <v>0</v>
      </c>
      <c r="AK10" s="15">
        <f>IF(E10=10,6,0)</f>
        <v>0</v>
      </c>
      <c r="AL10" s="15">
        <f>IF(E10=11,5,0)</f>
        <v>0</v>
      </c>
      <c r="AM10" s="15">
        <f>IF(E10=12,4,0)</f>
        <v>0</v>
      </c>
      <c r="AN10" s="15">
        <f>IF(E10=13,3,0)</f>
        <v>0</v>
      </c>
      <c r="AO10" s="15">
        <f>IF(E10=14,2,0)</f>
        <v>0</v>
      </c>
      <c r="AP10" s="15">
        <f>IF(E10=15,1,0)</f>
        <v>0</v>
      </c>
      <c r="AQ10" s="16"/>
      <c r="AR10" s="22">
        <v>30</v>
      </c>
      <c r="AS10" s="22"/>
      <c r="AT10" s="22"/>
      <c r="AU10" s="22"/>
      <c r="AV10" s="22"/>
      <c r="AW10" s="22"/>
      <c r="AX10" s="23">
        <f>AQ10+AR10+AS10+AT10+AU10+AV10+AW10</f>
        <v>30</v>
      </c>
    </row>
    <row r="11" spans="1:50" ht="18.75">
      <c r="A11" s="7">
        <f t="shared" si="0"/>
        <v>9</v>
      </c>
      <c r="B11" s="8" t="s">
        <v>27</v>
      </c>
      <c r="C11" s="37" t="s">
        <v>94</v>
      </c>
      <c r="D11" s="17"/>
      <c r="E11" s="9"/>
      <c r="F11" s="17" t="s">
        <v>38</v>
      </c>
      <c r="G11" s="18"/>
      <c r="H11" s="11"/>
      <c r="I11" s="12"/>
      <c r="J11" s="12"/>
      <c r="K11" s="12"/>
      <c r="L11" s="12"/>
      <c r="M11" s="12"/>
      <c r="N11" s="12"/>
      <c r="O11" s="19"/>
      <c r="AA11" s="14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>
        <v>11</v>
      </c>
      <c r="AR11" s="22">
        <v>13</v>
      </c>
      <c r="AS11" s="22"/>
      <c r="AT11" s="22"/>
      <c r="AU11" s="22"/>
      <c r="AV11" s="22"/>
      <c r="AW11" s="22"/>
      <c r="AX11" s="23">
        <f>AQ11+AR11+AS11+AT11+AU11+AV11+AW11</f>
        <v>24</v>
      </c>
    </row>
    <row r="12" spans="1:50" ht="18.75">
      <c r="A12" s="7">
        <f t="shared" si="0"/>
        <v>10</v>
      </c>
      <c r="B12" s="8" t="s">
        <v>81</v>
      </c>
      <c r="C12" s="37" t="s">
        <v>82</v>
      </c>
      <c r="D12" s="17" t="s">
        <v>37</v>
      </c>
      <c r="E12" s="9">
        <f>COUNTIF(F$3:F12,F12)</f>
        <v>10</v>
      </c>
      <c r="F12" s="17" t="s">
        <v>38</v>
      </c>
      <c r="G12" s="18">
        <f>SUM(I12:O12)</f>
        <v>9729</v>
      </c>
      <c r="H12" s="11" t="str">
        <f>CONCATENATE(E12,"º-",F12)</f>
        <v>10º-T6</v>
      </c>
      <c r="I12" s="12">
        <f>SUM(P12*155,Q12)</f>
        <v>1700</v>
      </c>
      <c r="J12" s="12">
        <f>SUM(R12*155,S12)</f>
        <v>1638</v>
      </c>
      <c r="K12" s="12">
        <f>SUM(T12*196,U12)</f>
        <v>1653</v>
      </c>
      <c r="L12" s="12">
        <f>SUM(V12*196,W12)</f>
        <v>1577</v>
      </c>
      <c r="M12" s="12">
        <f>SUM(X12*135,Y12)</f>
        <v>1514</v>
      </c>
      <c r="N12" s="12">
        <f>SUM(Z12*135,AA12)</f>
        <v>1647</v>
      </c>
      <c r="O12" s="19"/>
      <c r="P12">
        <v>10</v>
      </c>
      <c r="Q12">
        <v>150</v>
      </c>
      <c r="R12">
        <v>10</v>
      </c>
      <c r="S12">
        <v>88</v>
      </c>
      <c r="T12">
        <v>8</v>
      </c>
      <c r="U12">
        <v>85</v>
      </c>
      <c r="V12">
        <v>8</v>
      </c>
      <c r="W12">
        <v>9</v>
      </c>
      <c r="X12">
        <v>11</v>
      </c>
      <c r="Y12">
        <v>29</v>
      </c>
      <c r="Z12">
        <v>12</v>
      </c>
      <c r="AA12" s="14">
        <v>27</v>
      </c>
      <c r="AB12" s="15">
        <f>IF(E12=1,20,0)</f>
        <v>0</v>
      </c>
      <c r="AC12" s="15">
        <f>IF(E12=2,17,0)</f>
        <v>0</v>
      </c>
      <c r="AD12" s="15">
        <f>IF(E12=3,15,0)</f>
        <v>0</v>
      </c>
      <c r="AE12" s="15">
        <f>IF(E12=4,13,0)</f>
        <v>0</v>
      </c>
      <c r="AF12" s="15">
        <f>IF(E12=5,11,0)</f>
        <v>0</v>
      </c>
      <c r="AG12" s="15">
        <f>IF(E12=6,10,0)</f>
        <v>0</v>
      </c>
      <c r="AH12" s="15">
        <f>IF(E12=7,9,0)</f>
        <v>0</v>
      </c>
      <c r="AI12" s="15">
        <f>IF(E12=8,8,0)</f>
        <v>0</v>
      </c>
      <c r="AJ12" s="15">
        <f>IF(E12=9,7,0)</f>
        <v>0</v>
      </c>
      <c r="AK12" s="15">
        <f>IF(E12=10,6,0)</f>
        <v>6</v>
      </c>
      <c r="AL12" s="15">
        <f>IF(E12=11,5,0)</f>
        <v>0</v>
      </c>
      <c r="AM12" s="15">
        <f>IF(E12=12,4,0)</f>
        <v>0</v>
      </c>
      <c r="AN12" s="15">
        <f>IF(E12=13,3,0)</f>
        <v>0</v>
      </c>
      <c r="AO12" s="15">
        <f>IF(E12=14,2,0)</f>
        <v>0</v>
      </c>
      <c r="AP12" s="15">
        <f>IF(E12=15,1,0)</f>
        <v>0</v>
      </c>
      <c r="AQ12" s="16">
        <v>20</v>
      </c>
      <c r="AR12" s="22"/>
      <c r="AS12" s="22"/>
      <c r="AT12" s="22"/>
      <c r="AU12" s="22"/>
      <c r="AV12" s="22"/>
      <c r="AW12" s="22"/>
      <c r="AX12" s="23">
        <f>AQ12+AR12+AS12+AT12+AU12+AV12+AW12</f>
        <v>20</v>
      </c>
    </row>
    <row r="13" spans="1:50" ht="18.75">
      <c r="A13" s="7">
        <f t="shared" si="0"/>
        <v>11</v>
      </c>
      <c r="B13" s="8" t="s">
        <v>81</v>
      </c>
      <c r="C13" s="37" t="s">
        <v>99</v>
      </c>
      <c r="D13" s="17" t="s">
        <v>37</v>
      </c>
      <c r="E13" s="9">
        <f>COUNTIF(F$3:F13,F13)</f>
        <v>11</v>
      </c>
      <c r="F13" s="17" t="s">
        <v>38</v>
      </c>
      <c r="G13" s="18">
        <f>SUM(I13:O13)</f>
        <v>10019</v>
      </c>
      <c r="H13" s="11" t="str">
        <f>CONCATENATE(E13,"º-",F13)</f>
        <v>11º-T6</v>
      </c>
      <c r="I13" s="12">
        <f>SUM(P13*155,Q13)</f>
        <v>1654</v>
      </c>
      <c r="J13" s="12">
        <f>SUM(R13*155,S13)</f>
        <v>1576</v>
      </c>
      <c r="K13" s="12">
        <f>SUM(T13*196,U13)</f>
        <v>1732</v>
      </c>
      <c r="L13" s="12">
        <f>SUM(V13*196,W13)</f>
        <v>1737</v>
      </c>
      <c r="M13" s="12">
        <f>SUM(X13*135,Y13)</f>
        <v>1747</v>
      </c>
      <c r="N13" s="12">
        <f>SUM(Z13*135,AA13)</f>
        <v>1573</v>
      </c>
      <c r="O13" s="19"/>
      <c r="P13">
        <v>10</v>
      </c>
      <c r="Q13">
        <v>104</v>
      </c>
      <c r="R13">
        <v>10</v>
      </c>
      <c r="S13">
        <v>26</v>
      </c>
      <c r="T13">
        <v>8</v>
      </c>
      <c r="U13">
        <v>164</v>
      </c>
      <c r="V13">
        <v>8</v>
      </c>
      <c r="W13">
        <v>169</v>
      </c>
      <c r="X13">
        <v>12</v>
      </c>
      <c r="Y13">
        <v>127</v>
      </c>
      <c r="Z13">
        <v>11</v>
      </c>
      <c r="AA13" s="14">
        <v>88</v>
      </c>
      <c r="AB13" s="15">
        <f>IF(E13=1,20,0)</f>
        <v>0</v>
      </c>
      <c r="AC13" s="15">
        <f>IF(E13=2,17,0)</f>
        <v>0</v>
      </c>
      <c r="AD13" s="15">
        <f>IF(E13=3,15,0)</f>
        <v>0</v>
      </c>
      <c r="AE13" s="15">
        <f>IF(E13=4,13,0)</f>
        <v>0</v>
      </c>
      <c r="AF13" s="15">
        <f>IF(E13=5,11,0)</f>
        <v>0</v>
      </c>
      <c r="AG13" s="15">
        <f>IF(E13=6,10,0)</f>
        <v>0</v>
      </c>
      <c r="AH13" s="15">
        <f>IF(E13=7,9,0)</f>
        <v>0</v>
      </c>
      <c r="AI13" s="15">
        <f>IF(E13=8,8,0)</f>
        <v>0</v>
      </c>
      <c r="AJ13" s="15">
        <f>IF(E13=9,7,0)</f>
        <v>0</v>
      </c>
      <c r="AK13" s="15">
        <f>IF(E13=10,6,0)</f>
        <v>0</v>
      </c>
      <c r="AL13" s="15">
        <f>IF(E13=11,5,0)</f>
        <v>5</v>
      </c>
      <c r="AM13" s="15">
        <f>IF(E13=12,4,0)</f>
        <v>0</v>
      </c>
      <c r="AN13" s="15">
        <f>IF(E13=13,3,0)</f>
        <v>0</v>
      </c>
      <c r="AO13" s="15">
        <f>IF(E13=14,2,0)</f>
        <v>0</v>
      </c>
      <c r="AP13" s="15">
        <f>IF(E13=15,1,0)</f>
        <v>0</v>
      </c>
      <c r="AQ13" s="16">
        <v>16</v>
      </c>
      <c r="AR13" s="22"/>
      <c r="AS13" s="22"/>
      <c r="AT13" s="22"/>
      <c r="AU13" s="22"/>
      <c r="AV13" s="22"/>
      <c r="AW13" s="22"/>
      <c r="AX13" s="23">
        <f>AQ13+AR13+AS13+AT13+AU13+AV13+AW13</f>
        <v>16</v>
      </c>
    </row>
    <row r="14" spans="1:50" ht="18.75">
      <c r="A14" s="7">
        <f t="shared" si="0"/>
        <v>12</v>
      </c>
      <c r="B14" s="8" t="s">
        <v>119</v>
      </c>
      <c r="C14" s="37" t="s">
        <v>120</v>
      </c>
      <c r="D14" s="17" t="s">
        <v>37</v>
      </c>
      <c r="E14" s="9">
        <f>COUNTIF(F$3:F14,F14)</f>
        <v>12</v>
      </c>
      <c r="F14" s="17" t="s">
        <v>38</v>
      </c>
      <c r="G14" s="18">
        <f>SUM(I14:O14)</f>
        <v>10369</v>
      </c>
      <c r="H14" s="11" t="str">
        <f>CONCATENATE(E14,"º-",F14)</f>
        <v>12º-T6</v>
      </c>
      <c r="I14" s="12">
        <f>SUM(P14*155,Q14)</f>
        <v>1741</v>
      </c>
      <c r="J14" s="12">
        <f>SUM(R14*155,S14)</f>
        <v>1799</v>
      </c>
      <c r="K14" s="12">
        <f>SUM(T14*196,U14)</f>
        <v>1785</v>
      </c>
      <c r="L14" s="12">
        <f>SUM(V14*196,W14)</f>
        <v>1731</v>
      </c>
      <c r="M14" s="12">
        <f>SUM(X14*135,Y14)</f>
        <v>1678</v>
      </c>
      <c r="N14" s="12">
        <f>SUM(Z14*135,AA14)</f>
        <v>1635</v>
      </c>
      <c r="O14" s="19"/>
      <c r="P14">
        <v>11</v>
      </c>
      <c r="Q14">
        <v>36</v>
      </c>
      <c r="R14">
        <v>11</v>
      </c>
      <c r="S14">
        <v>94</v>
      </c>
      <c r="T14">
        <v>9</v>
      </c>
      <c r="U14">
        <v>21</v>
      </c>
      <c r="V14">
        <v>8</v>
      </c>
      <c r="W14">
        <v>163</v>
      </c>
      <c r="X14">
        <v>12</v>
      </c>
      <c r="Y14">
        <v>58</v>
      </c>
      <c r="Z14">
        <v>12</v>
      </c>
      <c r="AA14" s="14">
        <v>15</v>
      </c>
      <c r="AB14" s="15">
        <f>IF(E14=1,20,0)</f>
        <v>0</v>
      </c>
      <c r="AC14" s="15">
        <f>IF(E14=2,17,0)</f>
        <v>0</v>
      </c>
      <c r="AD14" s="15">
        <f>IF(E14=3,15,0)</f>
        <v>0</v>
      </c>
      <c r="AE14" s="15">
        <f>IF(E14=4,13,0)</f>
        <v>0</v>
      </c>
      <c r="AF14" s="15">
        <f>IF(E14=5,11,0)</f>
        <v>0</v>
      </c>
      <c r="AG14" s="15">
        <f>IF(E14=6,10,0)</f>
        <v>0</v>
      </c>
      <c r="AH14" s="15">
        <f>IF(E14=7,9,0)</f>
        <v>0</v>
      </c>
      <c r="AI14" s="15">
        <f>IF(E14=8,8,0)</f>
        <v>0</v>
      </c>
      <c r="AJ14" s="15">
        <f>IF(E14=9,7,0)</f>
        <v>0</v>
      </c>
      <c r="AK14" s="15">
        <f>IF(E14=10,6,0)</f>
        <v>0</v>
      </c>
      <c r="AL14" s="15">
        <f>IF(E14=11,5,0)</f>
        <v>0</v>
      </c>
      <c r="AM14" s="15">
        <f>IF(E14=12,4,0)</f>
        <v>4</v>
      </c>
      <c r="AN14" s="15">
        <f>IF(E14=13,3,0)</f>
        <v>0</v>
      </c>
      <c r="AO14" s="15">
        <f>IF(E14=14,2,0)</f>
        <v>0</v>
      </c>
      <c r="AP14" s="15">
        <f>IF(E14=15,1,0)</f>
        <v>0</v>
      </c>
      <c r="AQ14" s="16">
        <v>13</v>
      </c>
      <c r="AR14" s="22"/>
      <c r="AS14" s="22"/>
      <c r="AT14" s="22"/>
      <c r="AU14" s="22"/>
      <c r="AV14" s="22"/>
      <c r="AW14" s="22"/>
      <c r="AX14" s="23">
        <f>AQ14+AR14+AS14+AT14+AU14+AV14+AW14</f>
        <v>13</v>
      </c>
    </row>
    <row r="15" spans="1:50" ht="18.75">
      <c r="A15" s="7">
        <f t="shared" si="0"/>
        <v>13</v>
      </c>
      <c r="B15" s="8" t="s">
        <v>97</v>
      </c>
      <c r="C15" s="37" t="s">
        <v>62</v>
      </c>
      <c r="D15" s="17"/>
      <c r="E15" s="9"/>
      <c r="F15" s="17" t="s">
        <v>38</v>
      </c>
      <c r="G15" s="18"/>
      <c r="H15" s="11"/>
      <c r="I15" s="12"/>
      <c r="J15" s="12"/>
      <c r="K15" s="12"/>
      <c r="L15" s="12"/>
      <c r="M15" s="12"/>
      <c r="N15" s="12"/>
      <c r="O15" s="19"/>
      <c r="AA15" s="14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>
        <v>12</v>
      </c>
      <c r="AR15" s="22"/>
      <c r="AS15" s="22"/>
      <c r="AT15" s="22"/>
      <c r="AU15" s="22"/>
      <c r="AV15" s="22"/>
      <c r="AW15" s="22"/>
      <c r="AX15" s="23">
        <f>AQ15+AR15+AS15+AT15+AU15+AV15+AW15</f>
        <v>12</v>
      </c>
    </row>
    <row r="16" spans="1:50" ht="18.75">
      <c r="A16" s="7">
        <f t="shared" si="0"/>
        <v>14</v>
      </c>
      <c r="B16" s="8" t="s">
        <v>166</v>
      </c>
      <c r="C16" s="37" t="s">
        <v>162</v>
      </c>
      <c r="D16" s="17" t="s">
        <v>37</v>
      </c>
      <c r="E16" s="9">
        <f>COUNTIF(F$3:F16,F16)</f>
        <v>14</v>
      </c>
      <c r="F16" s="17" t="s">
        <v>38</v>
      </c>
      <c r="G16" s="18">
        <f>SUM(I16:O16)</f>
        <v>8509</v>
      </c>
      <c r="H16" s="11" t="str">
        <f>CONCATENATE(E16,"º-",F16)</f>
        <v>14º-T6</v>
      </c>
      <c r="I16" s="12">
        <f>SUM(P16*155,Q16)</f>
        <v>1274</v>
      </c>
      <c r="J16" s="12">
        <f>SUM(R16*155,S16)</f>
        <v>1220</v>
      </c>
      <c r="K16" s="12">
        <f>SUM(T16*196,U16)</f>
        <v>1763</v>
      </c>
      <c r="L16" s="12">
        <f>SUM(V16*196,W16)</f>
        <v>1438</v>
      </c>
      <c r="M16" s="12">
        <f>SUM(X16*135,Y16)</f>
        <v>1302</v>
      </c>
      <c r="N16" s="12">
        <f>SUM(Z16*135,AA16)</f>
        <v>1512</v>
      </c>
      <c r="O16" s="19"/>
      <c r="P16">
        <v>8</v>
      </c>
      <c r="Q16">
        <v>34</v>
      </c>
      <c r="R16">
        <v>7</v>
      </c>
      <c r="S16">
        <v>135</v>
      </c>
      <c r="T16">
        <v>8</v>
      </c>
      <c r="U16">
        <v>195</v>
      </c>
      <c r="V16">
        <v>7</v>
      </c>
      <c r="W16">
        <v>66</v>
      </c>
      <c r="X16">
        <v>9</v>
      </c>
      <c r="Y16">
        <v>87</v>
      </c>
      <c r="Z16">
        <v>11</v>
      </c>
      <c r="AA16" s="14">
        <v>27</v>
      </c>
      <c r="AB16" s="15">
        <f>IF(E16=1,20,0)</f>
        <v>0</v>
      </c>
      <c r="AC16" s="15">
        <f>IF(E16=2,17,0)</f>
        <v>0</v>
      </c>
      <c r="AD16" s="15">
        <f>IF(E16=3,15,0)</f>
        <v>0</v>
      </c>
      <c r="AE16" s="15">
        <f>IF(E16=4,13,0)</f>
        <v>0</v>
      </c>
      <c r="AF16" s="15">
        <f>IF(E16=5,11,0)</f>
        <v>0</v>
      </c>
      <c r="AG16" s="15">
        <f>IF(E16=6,10,0)</f>
        <v>0</v>
      </c>
      <c r="AH16" s="15">
        <f>IF(E16=7,9,0)</f>
        <v>0</v>
      </c>
      <c r="AI16" s="15">
        <f>IF(E16=8,8,0)</f>
        <v>0</v>
      </c>
      <c r="AJ16" s="15">
        <f>IF(E16=9,7,0)</f>
        <v>0</v>
      </c>
      <c r="AK16" s="15">
        <f>IF(E16=10,6,0)</f>
        <v>0</v>
      </c>
      <c r="AL16" s="15">
        <f>IF(E16=11,5,0)</f>
        <v>0</v>
      </c>
      <c r="AM16" s="15">
        <f>IF(E16=12,4,0)</f>
        <v>0</v>
      </c>
      <c r="AN16" s="15">
        <f>IF(E16=13,3,0)</f>
        <v>0</v>
      </c>
      <c r="AO16" s="15">
        <f>IF(E16=14,2,0)</f>
        <v>2</v>
      </c>
      <c r="AP16" s="15">
        <f>IF(E16=15,1,0)</f>
        <v>0</v>
      </c>
      <c r="AQ16" s="16"/>
      <c r="AR16" s="22">
        <v>11</v>
      </c>
      <c r="AS16" s="22"/>
      <c r="AT16" s="22"/>
      <c r="AU16" s="22"/>
      <c r="AV16" s="22"/>
      <c r="AW16" s="22"/>
      <c r="AX16" s="23">
        <f>AQ16+AR16+AS16+AT16+AU16+AV16+AW16</f>
        <v>11</v>
      </c>
    </row>
    <row r="17" spans="1:50" ht="18.75">
      <c r="A17" s="7">
        <f t="shared" si="0"/>
        <v>15</v>
      </c>
      <c r="B17" s="8" t="s">
        <v>126</v>
      </c>
      <c r="C17" s="36" t="s">
        <v>127</v>
      </c>
      <c r="D17" s="17" t="s">
        <v>37</v>
      </c>
      <c r="E17" s="9">
        <f>COUNTIF(F$3:F17,F17)</f>
        <v>15</v>
      </c>
      <c r="F17" s="17" t="s">
        <v>38</v>
      </c>
      <c r="G17" s="18">
        <f>SUM(I17:O17)</f>
        <v>9755</v>
      </c>
      <c r="H17" s="11" t="str">
        <f>CONCATENATE(E17,"º-",F17)</f>
        <v>15º-T6</v>
      </c>
      <c r="I17" s="12">
        <f>SUM(P17*155,Q17)</f>
        <v>1498</v>
      </c>
      <c r="J17" s="12">
        <f>SUM(R17*155,S17)</f>
        <v>1518</v>
      </c>
      <c r="K17" s="12">
        <f>SUM(T17*196,U17)</f>
        <v>1748</v>
      </c>
      <c r="L17" s="12">
        <f>SUM(V17*196,W17)</f>
        <v>1591</v>
      </c>
      <c r="M17" s="12">
        <f>SUM(X17*135,Y17)</f>
        <v>1666</v>
      </c>
      <c r="N17" s="12">
        <f>SUM(Z17*135,AA17)</f>
        <v>1734</v>
      </c>
      <c r="O17" s="19"/>
      <c r="P17">
        <v>9</v>
      </c>
      <c r="Q17">
        <v>103</v>
      </c>
      <c r="R17">
        <v>9</v>
      </c>
      <c r="S17">
        <v>123</v>
      </c>
      <c r="T17">
        <v>8</v>
      </c>
      <c r="U17">
        <v>180</v>
      </c>
      <c r="V17">
        <v>8</v>
      </c>
      <c r="W17">
        <v>23</v>
      </c>
      <c r="X17">
        <v>12</v>
      </c>
      <c r="Y17">
        <v>46</v>
      </c>
      <c r="Z17">
        <v>12</v>
      </c>
      <c r="AA17" s="14">
        <v>114</v>
      </c>
      <c r="AB17" s="15">
        <f>IF(E17=1,20,0)</f>
        <v>0</v>
      </c>
      <c r="AC17" s="15">
        <f>IF(E17=2,17,0)</f>
        <v>0</v>
      </c>
      <c r="AD17" s="15">
        <f>IF(E17=3,15,0)</f>
        <v>0</v>
      </c>
      <c r="AE17" s="15">
        <f>IF(E17=4,13,0)</f>
        <v>0</v>
      </c>
      <c r="AF17" s="15">
        <f>IF(E17=5,11,0)</f>
        <v>0</v>
      </c>
      <c r="AG17" s="15">
        <f>IF(E17=6,10,0)</f>
        <v>0</v>
      </c>
      <c r="AH17" s="15">
        <f>IF(E17=7,9,0)</f>
        <v>0</v>
      </c>
      <c r="AI17" s="15">
        <f>IF(E17=8,8,0)</f>
        <v>0</v>
      </c>
      <c r="AJ17" s="15">
        <f>IF(E17=9,7,0)</f>
        <v>0</v>
      </c>
      <c r="AK17" s="15">
        <f>IF(E17=10,6,0)</f>
        <v>0</v>
      </c>
      <c r="AL17" s="15">
        <f>IF(E17=11,5,0)</f>
        <v>0</v>
      </c>
      <c r="AM17" s="15">
        <f>IF(E17=12,4,0)</f>
        <v>0</v>
      </c>
      <c r="AN17" s="15">
        <f>IF(E17=13,3,0)</f>
        <v>0</v>
      </c>
      <c r="AO17" s="15">
        <f>IF(E17=14,2,0)</f>
        <v>0</v>
      </c>
      <c r="AP17" s="15">
        <f>IF(E17=15,1,0)</f>
        <v>1</v>
      </c>
      <c r="AQ17" s="16">
        <v>9</v>
      </c>
      <c r="AR17" s="22"/>
      <c r="AS17" s="22"/>
      <c r="AT17" s="22"/>
      <c r="AU17" s="22"/>
      <c r="AV17" s="22"/>
      <c r="AW17" s="22"/>
      <c r="AX17" s="23">
        <f>AQ17+AR17+AS17+AT17+AU17+AV17+AW17</f>
        <v>9</v>
      </c>
    </row>
    <row r="18" spans="1:50" ht="18.75">
      <c r="A18" s="7">
        <f t="shared" si="0"/>
        <v>16</v>
      </c>
      <c r="B18" s="8" t="s">
        <v>126</v>
      </c>
      <c r="C18" s="38" t="s">
        <v>127</v>
      </c>
      <c r="D18" s="17"/>
      <c r="E18" s="9"/>
      <c r="F18" s="17" t="s">
        <v>38</v>
      </c>
      <c r="G18" s="18"/>
      <c r="H18" s="11"/>
      <c r="I18" s="12"/>
      <c r="J18" s="12"/>
      <c r="K18" s="12"/>
      <c r="L18" s="12"/>
      <c r="M18" s="12"/>
      <c r="N18" s="12"/>
      <c r="O18" s="19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>
        <v>8</v>
      </c>
      <c r="AR18" s="22"/>
      <c r="AS18" s="22"/>
      <c r="AT18" s="22"/>
      <c r="AU18" s="22"/>
      <c r="AV18" s="22"/>
      <c r="AW18" s="22"/>
      <c r="AX18" s="23">
        <f>AQ18+AR18+AS18+AT18+AU18+AV18+AW18</f>
        <v>8</v>
      </c>
    </row>
    <row r="19" spans="1:50" ht="18.75">
      <c r="A19" s="7">
        <f t="shared" si="0"/>
        <v>17</v>
      </c>
      <c r="B19" s="8" t="s">
        <v>41</v>
      </c>
      <c r="C19" s="37" t="s">
        <v>98</v>
      </c>
      <c r="D19" s="17"/>
      <c r="E19" s="9"/>
      <c r="F19" s="17" t="s">
        <v>38</v>
      </c>
      <c r="G19" s="18"/>
      <c r="H19" s="11"/>
      <c r="I19" s="12"/>
      <c r="J19" s="12"/>
      <c r="K19" s="12"/>
      <c r="L19" s="12"/>
      <c r="M19" s="12"/>
      <c r="N19" s="12"/>
      <c r="O19" s="19"/>
      <c r="AA19" s="14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>
        <v>7</v>
      </c>
      <c r="AR19" s="22"/>
      <c r="AS19" s="22"/>
      <c r="AT19" s="22"/>
      <c r="AU19" s="22"/>
      <c r="AV19" s="22"/>
      <c r="AW19" s="22"/>
      <c r="AX19" s="23">
        <f>AQ19+AR19+AS19+AT19+AU19+AV19+AW19</f>
        <v>7</v>
      </c>
    </row>
    <row r="20" spans="1:50" ht="18.75">
      <c r="A20" s="7">
        <f t="shared" si="0"/>
        <v>18</v>
      </c>
      <c r="B20" s="8"/>
      <c r="C20" s="38"/>
      <c r="D20" s="17"/>
      <c r="E20" s="9"/>
      <c r="F20" s="17" t="s">
        <v>38</v>
      </c>
      <c r="G20" s="18"/>
      <c r="H20" s="11"/>
      <c r="I20" s="12"/>
      <c r="J20" s="12"/>
      <c r="K20" s="12"/>
      <c r="L20" s="12"/>
      <c r="M20" s="12"/>
      <c r="N20" s="12"/>
      <c r="O20" s="19"/>
      <c r="AA20" s="14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6"/>
      <c r="AR20" s="22"/>
      <c r="AS20" s="22"/>
      <c r="AT20" s="22"/>
      <c r="AU20" s="22"/>
      <c r="AV20" s="22"/>
      <c r="AW20" s="22"/>
      <c r="AX20" s="23">
        <f>AQ20+AR20+AS20+AT20+AU20+AV20+AW20</f>
        <v>0</v>
      </c>
    </row>
    <row r="21" spans="1:50" ht="18.75">
      <c r="A21" s="7">
        <f t="shared" si="0"/>
        <v>19</v>
      </c>
      <c r="B21" s="8"/>
      <c r="C21" s="37"/>
      <c r="D21" s="17" t="s">
        <v>37</v>
      </c>
      <c r="E21" s="9">
        <f>COUNTIF(F$3:F21,F21)</f>
        <v>19</v>
      </c>
      <c r="F21" s="17" t="s">
        <v>38</v>
      </c>
      <c r="G21" s="18">
        <f aca="true" t="shared" si="1" ref="G20:G26">SUM(I21:O21)</f>
        <v>8412</v>
      </c>
      <c r="H21" s="11" t="str">
        <f aca="true" t="shared" si="2" ref="H20:H26">CONCATENATE(E21,"º-",F21)</f>
        <v>19º-T6</v>
      </c>
      <c r="I21" s="12">
        <f aca="true" t="shared" si="3" ref="I20:I26">SUM(P21*155,Q21)</f>
        <v>1360</v>
      </c>
      <c r="J21" s="12">
        <f aca="true" t="shared" si="4" ref="J20:J26">SUM(R21*155,S21)</f>
        <v>1269</v>
      </c>
      <c r="K21" s="12">
        <f aca="true" t="shared" si="5" ref="K20:K26">SUM(T21*196,U21)</f>
        <v>1496</v>
      </c>
      <c r="L21" s="12">
        <f aca="true" t="shared" si="6" ref="L20:L26">SUM(V21*196,W21)</f>
        <v>1446</v>
      </c>
      <c r="M21" s="12">
        <f aca="true" t="shared" si="7" ref="M20:M26">SUM(X21*135,Y21)</f>
        <v>1378</v>
      </c>
      <c r="N21" s="12">
        <f aca="true" t="shared" si="8" ref="N20:N26">SUM(Z21*135,AA21)</f>
        <v>1463</v>
      </c>
      <c r="O21" s="19"/>
      <c r="P21">
        <v>8</v>
      </c>
      <c r="Q21">
        <v>120</v>
      </c>
      <c r="R21">
        <v>8</v>
      </c>
      <c r="S21">
        <v>29</v>
      </c>
      <c r="T21">
        <v>7</v>
      </c>
      <c r="U21">
        <v>124</v>
      </c>
      <c r="V21">
        <v>7</v>
      </c>
      <c r="W21">
        <v>74</v>
      </c>
      <c r="X21">
        <v>10</v>
      </c>
      <c r="Y21">
        <v>28</v>
      </c>
      <c r="Z21">
        <v>10</v>
      </c>
      <c r="AA21" s="14">
        <v>113</v>
      </c>
      <c r="AB21" s="15">
        <f aca="true" t="shared" si="9" ref="AB20:AB26">IF(E21=1,20,0)</f>
        <v>0</v>
      </c>
      <c r="AC21" s="15">
        <f aca="true" t="shared" si="10" ref="AC20:AC26">IF(E21=2,17,0)</f>
        <v>0</v>
      </c>
      <c r="AD21" s="15">
        <f aca="true" t="shared" si="11" ref="AD20:AD26">IF(E21=3,15,0)</f>
        <v>0</v>
      </c>
      <c r="AE21" s="15">
        <f aca="true" t="shared" si="12" ref="AE20:AE26">IF(E21=4,13,0)</f>
        <v>0</v>
      </c>
      <c r="AF21" s="15">
        <f aca="true" t="shared" si="13" ref="AF20:AF26">IF(E21=5,11,0)</f>
        <v>0</v>
      </c>
      <c r="AG21" s="15">
        <f aca="true" t="shared" si="14" ref="AG20:AG26">IF(E21=6,10,0)</f>
        <v>0</v>
      </c>
      <c r="AH21" s="15">
        <f aca="true" t="shared" si="15" ref="AH20:AH26">IF(E21=7,9,0)</f>
        <v>0</v>
      </c>
      <c r="AI21" s="15">
        <f aca="true" t="shared" si="16" ref="AI20:AI26">IF(E21=8,8,0)</f>
        <v>0</v>
      </c>
      <c r="AJ21" s="15">
        <f aca="true" t="shared" si="17" ref="AJ20:AJ26">IF(E21=9,7,0)</f>
        <v>0</v>
      </c>
      <c r="AK21" s="15">
        <f aca="true" t="shared" si="18" ref="AK20:AK26">IF(E21=10,6,0)</f>
        <v>0</v>
      </c>
      <c r="AL21" s="15">
        <f aca="true" t="shared" si="19" ref="AL20:AL26">IF(E21=11,5,0)</f>
        <v>0</v>
      </c>
      <c r="AM21" s="15">
        <f aca="true" t="shared" si="20" ref="AM20:AM26">IF(E21=12,4,0)</f>
        <v>0</v>
      </c>
      <c r="AN21" s="15">
        <f aca="true" t="shared" si="21" ref="AN20:AN26">IF(E21=13,3,0)</f>
        <v>0</v>
      </c>
      <c r="AO21" s="15">
        <f aca="true" t="shared" si="22" ref="AO20:AO26">IF(E21=14,2,0)</f>
        <v>0</v>
      </c>
      <c r="AP21" s="15">
        <f aca="true" t="shared" si="23" ref="AP20:AP26">IF(E21=15,1,0)</f>
        <v>0</v>
      </c>
      <c r="AQ21" s="16"/>
      <c r="AR21" s="22"/>
      <c r="AS21" s="22"/>
      <c r="AT21" s="22"/>
      <c r="AU21" s="22"/>
      <c r="AV21" s="22"/>
      <c r="AW21" s="22"/>
      <c r="AX21" s="23">
        <f aca="true" t="shared" si="24" ref="AX20:AX41">AQ21+AR21+AS21+AT21+AU21+AV21+AW21</f>
        <v>0</v>
      </c>
    </row>
    <row r="22" spans="1:50" ht="18.75">
      <c r="A22" s="7">
        <f t="shared" si="0"/>
        <v>20</v>
      </c>
      <c r="B22" s="8"/>
      <c r="C22" s="37"/>
      <c r="D22" s="17" t="s">
        <v>37</v>
      </c>
      <c r="E22" s="9">
        <f>COUNTIF(F$3:F22,F22)</f>
        <v>20</v>
      </c>
      <c r="F22" s="17" t="s">
        <v>38</v>
      </c>
      <c r="G22" s="18">
        <f t="shared" si="1"/>
        <v>9023</v>
      </c>
      <c r="H22" s="11" t="str">
        <f t="shared" si="2"/>
        <v>20º-T6</v>
      </c>
      <c r="I22" s="12">
        <f t="shared" si="3"/>
        <v>1438</v>
      </c>
      <c r="J22" s="12">
        <f t="shared" si="4"/>
        <v>1419</v>
      </c>
      <c r="K22" s="12">
        <f t="shared" si="5"/>
        <v>1432</v>
      </c>
      <c r="L22" s="12">
        <f t="shared" si="6"/>
        <v>1591</v>
      </c>
      <c r="M22" s="12">
        <f t="shared" si="7"/>
        <v>1521</v>
      </c>
      <c r="N22" s="12">
        <f t="shared" si="8"/>
        <v>1622</v>
      </c>
      <c r="O22" s="19"/>
      <c r="P22">
        <v>9</v>
      </c>
      <c r="Q22">
        <v>43</v>
      </c>
      <c r="R22">
        <v>9</v>
      </c>
      <c r="S22">
        <v>24</v>
      </c>
      <c r="T22">
        <v>7</v>
      </c>
      <c r="U22">
        <v>60</v>
      </c>
      <c r="V22">
        <v>8</v>
      </c>
      <c r="W22">
        <v>23</v>
      </c>
      <c r="X22">
        <v>11</v>
      </c>
      <c r="Y22">
        <v>36</v>
      </c>
      <c r="Z22">
        <v>12</v>
      </c>
      <c r="AA22" s="14">
        <v>2</v>
      </c>
      <c r="AB22" s="15">
        <f t="shared" si="9"/>
        <v>0</v>
      </c>
      <c r="AC22" s="15">
        <f t="shared" si="10"/>
        <v>0</v>
      </c>
      <c r="AD22" s="15">
        <f t="shared" si="11"/>
        <v>0</v>
      </c>
      <c r="AE22" s="15">
        <f t="shared" si="12"/>
        <v>0</v>
      </c>
      <c r="AF22" s="15">
        <f t="shared" si="13"/>
        <v>0</v>
      </c>
      <c r="AG22" s="15">
        <f t="shared" si="14"/>
        <v>0</v>
      </c>
      <c r="AH22" s="15">
        <f t="shared" si="15"/>
        <v>0</v>
      </c>
      <c r="AI22" s="15">
        <f t="shared" si="16"/>
        <v>0</v>
      </c>
      <c r="AJ22" s="15">
        <f t="shared" si="17"/>
        <v>0</v>
      </c>
      <c r="AK22" s="15">
        <f t="shared" si="18"/>
        <v>0</v>
      </c>
      <c r="AL22" s="15">
        <f t="shared" si="19"/>
        <v>0</v>
      </c>
      <c r="AM22" s="15">
        <f t="shared" si="20"/>
        <v>0</v>
      </c>
      <c r="AN22" s="15">
        <f t="shared" si="21"/>
        <v>0</v>
      </c>
      <c r="AO22" s="15">
        <f t="shared" si="22"/>
        <v>0</v>
      </c>
      <c r="AP22" s="15">
        <f t="shared" si="23"/>
        <v>0</v>
      </c>
      <c r="AQ22" s="16"/>
      <c r="AR22" s="22"/>
      <c r="AS22" s="22"/>
      <c r="AT22" s="22"/>
      <c r="AU22" s="22"/>
      <c r="AV22" s="22"/>
      <c r="AW22" s="22"/>
      <c r="AX22" s="23">
        <f t="shared" si="24"/>
        <v>0</v>
      </c>
    </row>
    <row r="23" spans="1:50" ht="18.75">
      <c r="A23" s="7">
        <f t="shared" si="0"/>
        <v>21</v>
      </c>
      <c r="B23" s="8"/>
      <c r="C23" s="38"/>
      <c r="D23" s="17" t="s">
        <v>37</v>
      </c>
      <c r="E23" s="9">
        <f>COUNTIF(F$3:F23,F23)</f>
        <v>21</v>
      </c>
      <c r="F23" s="17" t="s">
        <v>38</v>
      </c>
      <c r="G23" s="18">
        <f t="shared" si="1"/>
        <v>8509</v>
      </c>
      <c r="H23" s="11" t="str">
        <f t="shared" si="2"/>
        <v>21º-T6</v>
      </c>
      <c r="I23" s="12">
        <f t="shared" si="3"/>
        <v>1480</v>
      </c>
      <c r="J23" s="12">
        <f t="shared" si="4"/>
        <v>1415</v>
      </c>
      <c r="K23" s="12">
        <f t="shared" si="5"/>
        <v>1430</v>
      </c>
      <c r="L23" s="12">
        <f t="shared" si="6"/>
        <v>1376</v>
      </c>
      <c r="M23" s="12">
        <f t="shared" si="7"/>
        <v>1374</v>
      </c>
      <c r="N23" s="12">
        <f t="shared" si="8"/>
        <v>1434</v>
      </c>
      <c r="O23" s="19"/>
      <c r="P23">
        <v>9</v>
      </c>
      <c r="Q23">
        <v>85</v>
      </c>
      <c r="R23">
        <v>9</v>
      </c>
      <c r="S23">
        <v>20</v>
      </c>
      <c r="T23">
        <v>7</v>
      </c>
      <c r="U23">
        <v>58</v>
      </c>
      <c r="V23">
        <v>7</v>
      </c>
      <c r="W23">
        <v>4</v>
      </c>
      <c r="X23">
        <v>10</v>
      </c>
      <c r="Y23">
        <v>24</v>
      </c>
      <c r="Z23">
        <v>10</v>
      </c>
      <c r="AA23" s="14">
        <v>84</v>
      </c>
      <c r="AB23" s="15">
        <f t="shared" si="9"/>
        <v>0</v>
      </c>
      <c r="AC23" s="15">
        <f t="shared" si="10"/>
        <v>0</v>
      </c>
      <c r="AD23" s="15">
        <f t="shared" si="11"/>
        <v>0</v>
      </c>
      <c r="AE23" s="15">
        <f t="shared" si="12"/>
        <v>0</v>
      </c>
      <c r="AF23" s="15">
        <f t="shared" si="13"/>
        <v>0</v>
      </c>
      <c r="AG23" s="15">
        <f t="shared" si="14"/>
        <v>0</v>
      </c>
      <c r="AH23" s="15">
        <f t="shared" si="15"/>
        <v>0</v>
      </c>
      <c r="AI23" s="15">
        <f t="shared" si="16"/>
        <v>0</v>
      </c>
      <c r="AJ23" s="15">
        <f t="shared" si="17"/>
        <v>0</v>
      </c>
      <c r="AK23" s="15">
        <f t="shared" si="18"/>
        <v>0</v>
      </c>
      <c r="AL23" s="15">
        <f t="shared" si="19"/>
        <v>0</v>
      </c>
      <c r="AM23" s="15">
        <f t="shared" si="20"/>
        <v>0</v>
      </c>
      <c r="AN23" s="15">
        <f t="shared" si="21"/>
        <v>0</v>
      </c>
      <c r="AO23" s="15">
        <f t="shared" si="22"/>
        <v>0</v>
      </c>
      <c r="AP23" s="15">
        <f t="shared" si="23"/>
        <v>0</v>
      </c>
      <c r="AQ23" s="16"/>
      <c r="AR23" s="22"/>
      <c r="AS23" s="22"/>
      <c r="AT23" s="22"/>
      <c r="AU23" s="22"/>
      <c r="AV23" s="22"/>
      <c r="AW23" s="22"/>
      <c r="AX23" s="23">
        <f t="shared" si="24"/>
        <v>0</v>
      </c>
    </row>
    <row r="24" spans="1:50" ht="18.75">
      <c r="A24" s="7">
        <f t="shared" si="0"/>
        <v>22</v>
      </c>
      <c r="B24" s="8"/>
      <c r="C24" s="38"/>
      <c r="D24" s="17" t="s">
        <v>37</v>
      </c>
      <c r="E24" s="9">
        <f>COUNTIF(F$3:F24,F24)</f>
        <v>22</v>
      </c>
      <c r="F24" s="17" t="s">
        <v>38</v>
      </c>
      <c r="G24" s="18">
        <f t="shared" si="1"/>
        <v>8509</v>
      </c>
      <c r="H24" s="11" t="str">
        <f t="shared" si="2"/>
        <v>22º-T6</v>
      </c>
      <c r="I24" s="12">
        <f t="shared" si="3"/>
        <v>1274</v>
      </c>
      <c r="J24" s="12">
        <f t="shared" si="4"/>
        <v>1220</v>
      </c>
      <c r="K24" s="12">
        <f t="shared" si="5"/>
        <v>1763</v>
      </c>
      <c r="L24" s="12">
        <f t="shared" si="6"/>
        <v>1438</v>
      </c>
      <c r="M24" s="12">
        <f t="shared" si="7"/>
        <v>1302</v>
      </c>
      <c r="N24" s="12">
        <f t="shared" si="8"/>
        <v>1512</v>
      </c>
      <c r="O24" s="19"/>
      <c r="P24">
        <v>8</v>
      </c>
      <c r="Q24">
        <v>34</v>
      </c>
      <c r="R24">
        <v>7</v>
      </c>
      <c r="S24">
        <v>135</v>
      </c>
      <c r="T24">
        <v>8</v>
      </c>
      <c r="U24">
        <v>195</v>
      </c>
      <c r="V24">
        <v>7</v>
      </c>
      <c r="W24">
        <v>66</v>
      </c>
      <c r="X24">
        <v>9</v>
      </c>
      <c r="Y24">
        <v>87</v>
      </c>
      <c r="Z24">
        <v>11</v>
      </c>
      <c r="AA24" s="14">
        <v>27</v>
      </c>
      <c r="AB24" s="15">
        <f t="shared" si="9"/>
        <v>0</v>
      </c>
      <c r="AC24" s="15">
        <f t="shared" si="10"/>
        <v>0</v>
      </c>
      <c r="AD24" s="15">
        <f t="shared" si="11"/>
        <v>0</v>
      </c>
      <c r="AE24" s="15">
        <f t="shared" si="12"/>
        <v>0</v>
      </c>
      <c r="AF24" s="15">
        <f t="shared" si="13"/>
        <v>0</v>
      </c>
      <c r="AG24" s="15">
        <f t="shared" si="14"/>
        <v>0</v>
      </c>
      <c r="AH24" s="15">
        <f t="shared" si="15"/>
        <v>0</v>
      </c>
      <c r="AI24" s="15">
        <f t="shared" si="16"/>
        <v>0</v>
      </c>
      <c r="AJ24" s="15">
        <f t="shared" si="17"/>
        <v>0</v>
      </c>
      <c r="AK24" s="15">
        <f t="shared" si="18"/>
        <v>0</v>
      </c>
      <c r="AL24" s="15">
        <f t="shared" si="19"/>
        <v>0</v>
      </c>
      <c r="AM24" s="15">
        <f t="shared" si="20"/>
        <v>0</v>
      </c>
      <c r="AN24" s="15">
        <f t="shared" si="21"/>
        <v>0</v>
      </c>
      <c r="AO24" s="15">
        <f t="shared" si="22"/>
        <v>0</v>
      </c>
      <c r="AP24" s="15">
        <f t="shared" si="23"/>
        <v>0</v>
      </c>
      <c r="AQ24" s="16"/>
      <c r="AR24" s="22"/>
      <c r="AS24" s="22"/>
      <c r="AT24" s="22"/>
      <c r="AU24" s="22"/>
      <c r="AV24" s="22"/>
      <c r="AW24" s="22"/>
      <c r="AX24" s="23">
        <f t="shared" si="24"/>
        <v>0</v>
      </c>
    </row>
    <row r="25" spans="1:50" ht="18.75">
      <c r="A25" s="7">
        <f t="shared" si="0"/>
        <v>23</v>
      </c>
      <c r="B25" s="8"/>
      <c r="C25" s="38"/>
      <c r="D25" s="17" t="s">
        <v>37</v>
      </c>
      <c r="E25" s="9">
        <f>COUNTIF(F$3:F25,F25)</f>
        <v>23</v>
      </c>
      <c r="F25" s="17" t="s">
        <v>38</v>
      </c>
      <c r="G25" s="18">
        <f t="shared" si="1"/>
        <v>10495</v>
      </c>
      <c r="H25" s="11" t="str">
        <f t="shared" si="2"/>
        <v>23º-T6</v>
      </c>
      <c r="I25" s="12">
        <f t="shared" si="3"/>
        <v>1742</v>
      </c>
      <c r="J25" s="12">
        <f t="shared" si="4"/>
        <v>1749</v>
      </c>
      <c r="K25" s="12">
        <f t="shared" si="5"/>
        <v>1788</v>
      </c>
      <c r="L25" s="12">
        <f t="shared" si="6"/>
        <v>1680</v>
      </c>
      <c r="M25" s="12">
        <f t="shared" si="7"/>
        <v>1753</v>
      </c>
      <c r="N25" s="12">
        <f t="shared" si="8"/>
        <v>1783</v>
      </c>
      <c r="O25" s="19"/>
      <c r="P25">
        <v>11</v>
      </c>
      <c r="Q25">
        <v>37</v>
      </c>
      <c r="R25">
        <v>11</v>
      </c>
      <c r="S25">
        <v>44</v>
      </c>
      <c r="T25">
        <v>9</v>
      </c>
      <c r="U25">
        <v>24</v>
      </c>
      <c r="V25">
        <v>8</v>
      </c>
      <c r="W25">
        <v>112</v>
      </c>
      <c r="X25">
        <v>12</v>
      </c>
      <c r="Y25">
        <v>133</v>
      </c>
      <c r="Z25">
        <v>13</v>
      </c>
      <c r="AA25" s="14">
        <v>28</v>
      </c>
      <c r="AB25" s="15">
        <f t="shared" si="9"/>
        <v>0</v>
      </c>
      <c r="AC25" s="15">
        <f t="shared" si="10"/>
        <v>0</v>
      </c>
      <c r="AD25" s="15">
        <f t="shared" si="11"/>
        <v>0</v>
      </c>
      <c r="AE25" s="15">
        <f t="shared" si="12"/>
        <v>0</v>
      </c>
      <c r="AF25" s="15">
        <f t="shared" si="13"/>
        <v>0</v>
      </c>
      <c r="AG25" s="15">
        <f t="shared" si="14"/>
        <v>0</v>
      </c>
      <c r="AH25" s="15">
        <f t="shared" si="15"/>
        <v>0</v>
      </c>
      <c r="AI25" s="15">
        <f t="shared" si="16"/>
        <v>0</v>
      </c>
      <c r="AJ25" s="15">
        <f t="shared" si="17"/>
        <v>0</v>
      </c>
      <c r="AK25" s="15">
        <f t="shared" si="18"/>
        <v>0</v>
      </c>
      <c r="AL25" s="15">
        <f t="shared" si="19"/>
        <v>0</v>
      </c>
      <c r="AM25" s="15">
        <f t="shared" si="20"/>
        <v>0</v>
      </c>
      <c r="AN25" s="15">
        <f t="shared" si="21"/>
        <v>0</v>
      </c>
      <c r="AO25" s="15">
        <f t="shared" si="22"/>
        <v>0</v>
      </c>
      <c r="AP25" s="15">
        <f t="shared" si="23"/>
        <v>0</v>
      </c>
      <c r="AQ25" s="16"/>
      <c r="AR25" s="22"/>
      <c r="AS25" s="22"/>
      <c r="AT25" s="22"/>
      <c r="AU25" s="22"/>
      <c r="AV25" s="22"/>
      <c r="AW25" s="22"/>
      <c r="AX25" s="23">
        <f t="shared" si="24"/>
        <v>0</v>
      </c>
    </row>
    <row r="26" spans="1:50" ht="18.75">
      <c r="A26" s="7">
        <f t="shared" si="0"/>
        <v>24</v>
      </c>
      <c r="B26" s="8"/>
      <c r="C26" s="37"/>
      <c r="D26" s="17" t="s">
        <v>37</v>
      </c>
      <c r="E26" s="9">
        <f>COUNTIF(F$3:F26,F26)</f>
        <v>24</v>
      </c>
      <c r="F26" s="17" t="s">
        <v>38</v>
      </c>
      <c r="G26" s="18">
        <f t="shared" si="1"/>
        <v>9826</v>
      </c>
      <c r="H26" s="11" t="str">
        <f t="shared" si="2"/>
        <v>24º-T6</v>
      </c>
      <c r="I26" s="12">
        <f t="shared" si="3"/>
        <v>1573</v>
      </c>
      <c r="J26" s="12">
        <f t="shared" si="4"/>
        <v>1571</v>
      </c>
      <c r="K26" s="12">
        <f t="shared" si="5"/>
        <v>1654</v>
      </c>
      <c r="L26" s="12">
        <f t="shared" si="6"/>
        <v>1693</v>
      </c>
      <c r="M26" s="12">
        <f t="shared" si="7"/>
        <v>1603</v>
      </c>
      <c r="N26" s="12">
        <f t="shared" si="8"/>
        <v>1732</v>
      </c>
      <c r="O26" s="19"/>
      <c r="P26">
        <v>10</v>
      </c>
      <c r="Q26">
        <v>23</v>
      </c>
      <c r="R26">
        <v>10</v>
      </c>
      <c r="S26">
        <v>21</v>
      </c>
      <c r="T26">
        <v>8</v>
      </c>
      <c r="U26">
        <v>86</v>
      </c>
      <c r="V26">
        <v>8</v>
      </c>
      <c r="W26">
        <v>125</v>
      </c>
      <c r="X26">
        <v>11</v>
      </c>
      <c r="Y26">
        <v>118</v>
      </c>
      <c r="Z26">
        <v>12</v>
      </c>
      <c r="AA26" s="14">
        <v>112</v>
      </c>
      <c r="AB26" s="15">
        <f t="shared" si="9"/>
        <v>0</v>
      </c>
      <c r="AC26" s="15">
        <f t="shared" si="10"/>
        <v>0</v>
      </c>
      <c r="AD26" s="15">
        <f t="shared" si="11"/>
        <v>0</v>
      </c>
      <c r="AE26" s="15">
        <f t="shared" si="12"/>
        <v>0</v>
      </c>
      <c r="AF26" s="15">
        <f t="shared" si="13"/>
        <v>0</v>
      </c>
      <c r="AG26" s="15">
        <f t="shared" si="14"/>
        <v>0</v>
      </c>
      <c r="AH26" s="15">
        <f t="shared" si="15"/>
        <v>0</v>
      </c>
      <c r="AI26" s="15">
        <f t="shared" si="16"/>
        <v>0</v>
      </c>
      <c r="AJ26" s="15">
        <f t="shared" si="17"/>
        <v>0</v>
      </c>
      <c r="AK26" s="15">
        <f t="shared" si="18"/>
        <v>0</v>
      </c>
      <c r="AL26" s="15">
        <f t="shared" si="19"/>
        <v>0</v>
      </c>
      <c r="AM26" s="15">
        <f t="shared" si="20"/>
        <v>0</v>
      </c>
      <c r="AN26" s="15">
        <f t="shared" si="21"/>
        <v>0</v>
      </c>
      <c r="AO26" s="15">
        <f t="shared" si="22"/>
        <v>0</v>
      </c>
      <c r="AP26" s="15">
        <f t="shared" si="23"/>
        <v>0</v>
      </c>
      <c r="AQ26" s="16"/>
      <c r="AR26" s="22"/>
      <c r="AS26" s="22"/>
      <c r="AT26" s="22"/>
      <c r="AU26" s="22"/>
      <c r="AV26" s="22"/>
      <c r="AW26" s="22"/>
      <c r="AX26" s="23">
        <f t="shared" si="24"/>
        <v>0</v>
      </c>
    </row>
    <row r="27" spans="1:50" ht="18.75">
      <c r="A27" s="7">
        <f t="shared" si="0"/>
        <v>25</v>
      </c>
      <c r="B27" s="8"/>
      <c r="C27" s="37"/>
      <c r="D27" s="17"/>
      <c r="E27" s="9"/>
      <c r="F27" s="17" t="s">
        <v>38</v>
      </c>
      <c r="G27" s="18"/>
      <c r="H27" s="11"/>
      <c r="I27" s="12"/>
      <c r="J27" s="12"/>
      <c r="K27" s="12"/>
      <c r="L27" s="12"/>
      <c r="M27" s="12"/>
      <c r="N27" s="12"/>
      <c r="O27" s="19"/>
      <c r="AA27" s="14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6"/>
      <c r="AR27" s="22"/>
      <c r="AS27" s="22"/>
      <c r="AT27" s="22"/>
      <c r="AU27" s="22"/>
      <c r="AV27" s="22"/>
      <c r="AW27" s="22"/>
      <c r="AX27" s="23">
        <f t="shared" si="24"/>
        <v>0</v>
      </c>
    </row>
    <row r="28" spans="1:50" ht="18.75">
      <c r="A28" s="7">
        <f t="shared" si="0"/>
        <v>26</v>
      </c>
      <c r="B28" s="8"/>
      <c r="C28" s="38"/>
      <c r="D28" s="17" t="s">
        <v>37</v>
      </c>
      <c r="E28" s="9">
        <f>COUNTIF(F$3:F28,F28)</f>
        <v>26</v>
      </c>
      <c r="F28" s="17" t="s">
        <v>38</v>
      </c>
      <c r="G28" s="18">
        <f>SUM(I28:O28)</f>
        <v>8509</v>
      </c>
      <c r="H28" s="11" t="str">
        <f>CONCATENATE(E28,"º-",F28)</f>
        <v>26º-T6</v>
      </c>
      <c r="I28" s="12">
        <f>SUM(P28*155,Q28)</f>
        <v>1274</v>
      </c>
      <c r="J28" s="12">
        <f>SUM(R28*155,S28)</f>
        <v>1220</v>
      </c>
      <c r="K28" s="12">
        <f>SUM(T28*196,U28)</f>
        <v>1763</v>
      </c>
      <c r="L28" s="12">
        <f>SUM(V28*196,W28)</f>
        <v>1438</v>
      </c>
      <c r="M28" s="12">
        <f>SUM(X28*135,Y28)</f>
        <v>1302</v>
      </c>
      <c r="N28" s="12">
        <f>SUM(Z28*135,AA28)</f>
        <v>1512</v>
      </c>
      <c r="O28" s="19"/>
      <c r="P28">
        <v>8</v>
      </c>
      <c r="Q28">
        <v>34</v>
      </c>
      <c r="R28">
        <v>7</v>
      </c>
      <c r="S28">
        <v>135</v>
      </c>
      <c r="T28">
        <v>8</v>
      </c>
      <c r="U28">
        <v>195</v>
      </c>
      <c r="V28">
        <v>7</v>
      </c>
      <c r="W28">
        <v>66</v>
      </c>
      <c r="X28">
        <v>9</v>
      </c>
      <c r="Y28">
        <v>87</v>
      </c>
      <c r="Z28">
        <v>11</v>
      </c>
      <c r="AA28" s="14">
        <v>27</v>
      </c>
      <c r="AB28" s="15">
        <f>IF(E28=1,20,0)</f>
        <v>0</v>
      </c>
      <c r="AC28" s="15">
        <f>IF(E28=2,17,0)</f>
        <v>0</v>
      </c>
      <c r="AD28" s="15">
        <f>IF(E28=3,15,0)</f>
        <v>0</v>
      </c>
      <c r="AE28" s="15">
        <f>IF(E28=4,13,0)</f>
        <v>0</v>
      </c>
      <c r="AF28" s="15">
        <f>IF(E28=5,11,0)</f>
        <v>0</v>
      </c>
      <c r="AG28" s="15">
        <f>IF(E28=6,10,0)</f>
        <v>0</v>
      </c>
      <c r="AH28" s="15">
        <f>IF(E28=7,9,0)</f>
        <v>0</v>
      </c>
      <c r="AI28" s="15">
        <f>IF(E28=8,8,0)</f>
        <v>0</v>
      </c>
      <c r="AJ28" s="15">
        <f>IF(E28=9,7,0)</f>
        <v>0</v>
      </c>
      <c r="AK28" s="15">
        <f>IF(E28=10,6,0)</f>
        <v>0</v>
      </c>
      <c r="AL28" s="15">
        <f>IF(E28=11,5,0)</f>
        <v>0</v>
      </c>
      <c r="AM28" s="15">
        <f>IF(E28=12,4,0)</f>
        <v>0</v>
      </c>
      <c r="AN28" s="15">
        <f>IF(E28=13,3,0)</f>
        <v>0</v>
      </c>
      <c r="AO28" s="15">
        <f>IF(E28=14,2,0)</f>
        <v>0</v>
      </c>
      <c r="AP28" s="15">
        <f>IF(E28=15,1,0)</f>
        <v>0</v>
      </c>
      <c r="AQ28" s="16"/>
      <c r="AR28" s="22"/>
      <c r="AS28" s="22"/>
      <c r="AT28" s="22"/>
      <c r="AU28" s="22"/>
      <c r="AV28" s="22"/>
      <c r="AW28" s="22"/>
      <c r="AX28" s="23">
        <f t="shared" si="24"/>
        <v>0</v>
      </c>
    </row>
    <row r="29" spans="1:50" ht="18.75">
      <c r="A29" s="7">
        <f t="shared" si="0"/>
        <v>27</v>
      </c>
      <c r="B29" s="17"/>
      <c r="C29" s="17"/>
      <c r="D29" s="17" t="s">
        <v>37</v>
      </c>
      <c r="E29" s="9">
        <f>COUNTIF(F$3:F29,F29)</f>
        <v>27</v>
      </c>
      <c r="F29" s="17" t="s">
        <v>38</v>
      </c>
      <c r="G29" s="18">
        <f>SUM(I29:O29)</f>
        <v>9791</v>
      </c>
      <c r="H29" s="11" t="str">
        <f>CONCATENATE(E29,"º-",F29)</f>
        <v>27º-T6</v>
      </c>
      <c r="I29" s="12">
        <f>SUM(P29*155,Q29)</f>
        <v>1651</v>
      </c>
      <c r="J29" s="12">
        <f>SUM(R29*155,S29)</f>
        <v>1660</v>
      </c>
      <c r="K29" s="12">
        <f>SUM(T29*196,U29)</f>
        <v>1556</v>
      </c>
      <c r="L29" s="12">
        <f>SUM(V29*196,W29)</f>
        <v>1673</v>
      </c>
      <c r="M29" s="12">
        <f>SUM(X29*135,Y29)</f>
        <v>1571</v>
      </c>
      <c r="N29" s="12">
        <f>SUM(Z29*135,AA29)</f>
        <v>1680</v>
      </c>
      <c r="O29" s="19"/>
      <c r="P29">
        <v>10</v>
      </c>
      <c r="Q29">
        <v>101</v>
      </c>
      <c r="R29">
        <v>10</v>
      </c>
      <c r="S29">
        <v>110</v>
      </c>
      <c r="T29">
        <v>7</v>
      </c>
      <c r="U29">
        <v>184</v>
      </c>
      <c r="V29">
        <v>8</v>
      </c>
      <c r="W29">
        <v>105</v>
      </c>
      <c r="X29">
        <v>11</v>
      </c>
      <c r="Y29">
        <v>86</v>
      </c>
      <c r="Z29">
        <v>12</v>
      </c>
      <c r="AA29" s="14">
        <v>60</v>
      </c>
      <c r="AB29" s="15">
        <f>IF(E29=1,20,0)</f>
        <v>0</v>
      </c>
      <c r="AC29" s="15">
        <f>IF(E29=2,17,0)</f>
        <v>0</v>
      </c>
      <c r="AD29" s="15">
        <f>IF(E29=3,15,0)</f>
        <v>0</v>
      </c>
      <c r="AE29" s="15">
        <f>IF(E29=4,13,0)</f>
        <v>0</v>
      </c>
      <c r="AF29" s="15">
        <f>IF(E29=5,11,0)</f>
        <v>0</v>
      </c>
      <c r="AG29" s="15">
        <f>IF(E29=6,10,0)</f>
        <v>0</v>
      </c>
      <c r="AH29" s="15">
        <f>IF(E29=7,9,0)</f>
        <v>0</v>
      </c>
      <c r="AI29" s="15">
        <f>IF(E29=8,8,0)</f>
        <v>0</v>
      </c>
      <c r="AJ29" s="15">
        <f>IF(E29=9,7,0)</f>
        <v>0</v>
      </c>
      <c r="AK29" s="15">
        <f>IF(E29=10,6,0)</f>
        <v>0</v>
      </c>
      <c r="AL29" s="15">
        <f>IF(E29=11,5,0)</f>
        <v>0</v>
      </c>
      <c r="AM29" s="15">
        <f>IF(E29=12,4,0)</f>
        <v>0</v>
      </c>
      <c r="AN29" s="15">
        <f>IF(E29=13,3,0)</f>
        <v>0</v>
      </c>
      <c r="AO29" s="15">
        <f>IF(E29=14,2,0)</f>
        <v>0</v>
      </c>
      <c r="AP29" s="15">
        <f>IF(E29=15,1,0)</f>
        <v>0</v>
      </c>
      <c r="AQ29" s="16"/>
      <c r="AR29" s="22"/>
      <c r="AS29" s="22"/>
      <c r="AT29" s="22"/>
      <c r="AU29" s="22"/>
      <c r="AV29" s="22"/>
      <c r="AW29" s="22"/>
      <c r="AX29" s="23">
        <f t="shared" si="24"/>
        <v>0</v>
      </c>
    </row>
    <row r="30" spans="1:50" ht="18.75">
      <c r="A30" s="7">
        <f t="shared" si="0"/>
        <v>28</v>
      </c>
      <c r="B30" s="17"/>
      <c r="C30" s="17"/>
      <c r="D30" s="17"/>
      <c r="E30" s="9"/>
      <c r="F30" s="17" t="s">
        <v>38</v>
      </c>
      <c r="G30" s="18"/>
      <c r="H30" s="11"/>
      <c r="I30" s="12"/>
      <c r="J30" s="12"/>
      <c r="K30" s="12"/>
      <c r="L30" s="12"/>
      <c r="M30" s="12"/>
      <c r="N30" s="12"/>
      <c r="O30" s="19"/>
      <c r="AA30" s="14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6"/>
      <c r="AR30" s="22"/>
      <c r="AS30" s="22"/>
      <c r="AT30" s="22"/>
      <c r="AU30" s="22"/>
      <c r="AV30" s="22"/>
      <c r="AW30" s="22"/>
      <c r="AX30" s="23">
        <f t="shared" si="24"/>
        <v>0</v>
      </c>
    </row>
    <row r="31" spans="1:50" ht="18.75">
      <c r="A31" s="7">
        <f t="shared" si="0"/>
        <v>29</v>
      </c>
      <c r="B31" s="17"/>
      <c r="C31" s="17"/>
      <c r="D31" s="17" t="s">
        <v>37</v>
      </c>
      <c r="E31" s="9">
        <f>COUNTIF(F$3:F31,F31)</f>
        <v>29</v>
      </c>
      <c r="F31" s="17" t="s">
        <v>38</v>
      </c>
      <c r="G31" s="18">
        <f>SUM(I31:O31)</f>
        <v>8509</v>
      </c>
      <c r="H31" s="11" t="str">
        <f>CONCATENATE(E31,"º-",F31)</f>
        <v>29º-T6</v>
      </c>
      <c r="I31" s="12">
        <f>SUM(P31*155,Q31)</f>
        <v>1274</v>
      </c>
      <c r="J31" s="12">
        <f>SUM(R31*155,S31)</f>
        <v>1220</v>
      </c>
      <c r="K31" s="12">
        <f>SUM(T31*196,U31)</f>
        <v>1763</v>
      </c>
      <c r="L31" s="12">
        <f>SUM(V31*196,W31)</f>
        <v>1438</v>
      </c>
      <c r="M31" s="12">
        <f>SUM(X31*135,Y31)</f>
        <v>1302</v>
      </c>
      <c r="N31" s="12">
        <f>SUM(Z31*135,AA31)</f>
        <v>1512</v>
      </c>
      <c r="O31" s="19"/>
      <c r="P31">
        <v>8</v>
      </c>
      <c r="Q31">
        <v>34</v>
      </c>
      <c r="R31">
        <v>7</v>
      </c>
      <c r="S31">
        <v>135</v>
      </c>
      <c r="T31">
        <v>8</v>
      </c>
      <c r="U31">
        <v>195</v>
      </c>
      <c r="V31">
        <v>7</v>
      </c>
      <c r="W31">
        <v>66</v>
      </c>
      <c r="X31">
        <v>9</v>
      </c>
      <c r="Y31">
        <v>87</v>
      </c>
      <c r="Z31">
        <v>11</v>
      </c>
      <c r="AA31" s="14">
        <v>27</v>
      </c>
      <c r="AB31" s="15">
        <f>IF(E31=1,20,0)</f>
        <v>0</v>
      </c>
      <c r="AC31" s="15">
        <f>IF(E31=2,17,0)</f>
        <v>0</v>
      </c>
      <c r="AD31" s="15">
        <f>IF(E31=3,15,0)</f>
        <v>0</v>
      </c>
      <c r="AE31" s="15">
        <f>IF(E31=4,13,0)</f>
        <v>0</v>
      </c>
      <c r="AF31" s="15">
        <f>IF(E31=5,11,0)</f>
        <v>0</v>
      </c>
      <c r="AG31" s="15">
        <f>IF(E31=6,10,0)</f>
        <v>0</v>
      </c>
      <c r="AH31" s="15">
        <f>IF(E31=7,9,0)</f>
        <v>0</v>
      </c>
      <c r="AI31" s="15">
        <f>IF(E31=8,8,0)</f>
        <v>0</v>
      </c>
      <c r="AJ31" s="15">
        <f>IF(E31=9,7,0)</f>
        <v>0</v>
      </c>
      <c r="AK31" s="15">
        <f>IF(E31=10,6,0)</f>
        <v>0</v>
      </c>
      <c r="AL31" s="15">
        <f>IF(E31=11,5,0)</f>
        <v>0</v>
      </c>
      <c r="AM31" s="15">
        <f>IF(E31=12,4,0)</f>
        <v>0</v>
      </c>
      <c r="AN31" s="15">
        <f>IF(E31=13,3,0)</f>
        <v>0</v>
      </c>
      <c r="AO31" s="15">
        <f>IF(E31=14,2,0)</f>
        <v>0</v>
      </c>
      <c r="AP31" s="15">
        <f>IF(E31=15,1,0)</f>
        <v>0</v>
      </c>
      <c r="AQ31" s="16"/>
      <c r="AR31" s="22"/>
      <c r="AS31" s="22"/>
      <c r="AT31" s="22"/>
      <c r="AU31" s="22"/>
      <c r="AV31" s="22"/>
      <c r="AW31" s="22"/>
      <c r="AX31" s="23">
        <f t="shared" si="24"/>
        <v>0</v>
      </c>
    </row>
    <row r="32" spans="1:50" ht="18.75">
      <c r="A32" s="7">
        <f t="shared" si="0"/>
        <v>30</v>
      </c>
      <c r="B32" s="17"/>
      <c r="C32" s="17"/>
      <c r="D32" s="17"/>
      <c r="E32" s="9"/>
      <c r="F32" s="17" t="s">
        <v>38</v>
      </c>
      <c r="G32" s="18"/>
      <c r="H32" s="11"/>
      <c r="I32" s="12"/>
      <c r="J32" s="12"/>
      <c r="K32" s="12"/>
      <c r="L32" s="12"/>
      <c r="M32" s="12"/>
      <c r="N32" s="12"/>
      <c r="O32" s="19"/>
      <c r="AA32" s="14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6"/>
      <c r="AR32" s="22"/>
      <c r="AS32" s="22"/>
      <c r="AT32" s="22"/>
      <c r="AU32" s="22"/>
      <c r="AV32" s="22"/>
      <c r="AW32" s="22"/>
      <c r="AX32" s="23">
        <f t="shared" si="24"/>
        <v>0</v>
      </c>
    </row>
    <row r="33" spans="1:50" ht="18.75">
      <c r="A33" s="7">
        <f t="shared" si="0"/>
        <v>31</v>
      </c>
      <c r="B33" s="17"/>
      <c r="C33" s="17"/>
      <c r="D33" s="17" t="s">
        <v>37</v>
      </c>
      <c r="E33" s="9">
        <f>COUNTIF(F$3:F33,F33)</f>
        <v>31</v>
      </c>
      <c r="F33" s="17" t="s">
        <v>38</v>
      </c>
      <c r="G33" s="18">
        <f aca="true" t="shared" si="25" ref="G33:G38">SUM(I33:O33)</f>
        <v>9701</v>
      </c>
      <c r="H33" s="11" t="str">
        <f aca="true" t="shared" si="26" ref="H33:H38">CONCATENATE(E33,"º-",F33)</f>
        <v>31º-T6</v>
      </c>
      <c r="I33" s="12">
        <f aca="true" t="shared" si="27" ref="I33:I38">SUM(P33*155,Q33)</f>
        <v>1596</v>
      </c>
      <c r="J33" s="12">
        <f aca="true" t="shared" si="28" ref="J33:J38">SUM(R33*155,S33)</f>
        <v>1671</v>
      </c>
      <c r="K33" s="12">
        <f aca="true" t="shared" si="29" ref="K33:K38">SUM(T33*196,U33)</f>
        <v>1617</v>
      </c>
      <c r="L33" s="12">
        <f aca="true" t="shared" si="30" ref="L33:L38">SUM(V33*196,W33)</f>
        <v>1644</v>
      </c>
      <c r="M33" s="12">
        <f aca="true" t="shared" si="31" ref="M33:M38">SUM(X33*135,Y33)</f>
        <v>1513</v>
      </c>
      <c r="N33" s="12">
        <f aca="true" t="shared" si="32" ref="N33:N38">SUM(Z33*135,AA33)</f>
        <v>1660</v>
      </c>
      <c r="O33" s="19"/>
      <c r="P33">
        <v>10</v>
      </c>
      <c r="Q33">
        <v>46</v>
      </c>
      <c r="R33">
        <v>10</v>
      </c>
      <c r="S33">
        <v>121</v>
      </c>
      <c r="T33">
        <v>8</v>
      </c>
      <c r="U33">
        <v>49</v>
      </c>
      <c r="V33">
        <v>8</v>
      </c>
      <c r="W33">
        <v>76</v>
      </c>
      <c r="X33">
        <v>11</v>
      </c>
      <c r="Y33">
        <v>28</v>
      </c>
      <c r="Z33">
        <v>12</v>
      </c>
      <c r="AA33" s="14">
        <v>40</v>
      </c>
      <c r="AB33" s="15">
        <f aca="true" t="shared" si="33" ref="AB33:AB38">IF(E33=1,20,0)</f>
        <v>0</v>
      </c>
      <c r="AC33" s="15">
        <f aca="true" t="shared" si="34" ref="AC33:AC38">IF(E33=2,17,0)</f>
        <v>0</v>
      </c>
      <c r="AD33" s="15">
        <f aca="true" t="shared" si="35" ref="AD33:AD38">IF(E33=3,15,0)</f>
        <v>0</v>
      </c>
      <c r="AE33" s="15">
        <f aca="true" t="shared" si="36" ref="AE33:AE38">IF(E33=4,13,0)</f>
        <v>0</v>
      </c>
      <c r="AF33" s="15">
        <f aca="true" t="shared" si="37" ref="AF33:AF38">IF(E33=5,11,0)</f>
        <v>0</v>
      </c>
      <c r="AG33" s="15">
        <f aca="true" t="shared" si="38" ref="AG33:AG38">IF(E33=6,10,0)</f>
        <v>0</v>
      </c>
      <c r="AH33" s="15">
        <f aca="true" t="shared" si="39" ref="AH33:AH38">IF(E33=7,9,0)</f>
        <v>0</v>
      </c>
      <c r="AI33" s="15">
        <f aca="true" t="shared" si="40" ref="AI33:AI38">IF(E33=8,8,0)</f>
        <v>0</v>
      </c>
      <c r="AJ33" s="15">
        <f aca="true" t="shared" si="41" ref="AJ33:AJ38">IF(E33=9,7,0)</f>
        <v>0</v>
      </c>
      <c r="AK33" s="15">
        <f aca="true" t="shared" si="42" ref="AK33:AK38">IF(E33=10,6,0)</f>
        <v>0</v>
      </c>
      <c r="AL33" s="15">
        <f aca="true" t="shared" si="43" ref="AL33:AL38">IF(E33=11,5,0)</f>
        <v>0</v>
      </c>
      <c r="AM33" s="15">
        <f aca="true" t="shared" si="44" ref="AM33:AM38">IF(E33=12,4,0)</f>
        <v>0</v>
      </c>
      <c r="AN33" s="15">
        <f aca="true" t="shared" si="45" ref="AN33:AN38">IF(E33=13,3,0)</f>
        <v>0</v>
      </c>
      <c r="AO33" s="15">
        <f aca="true" t="shared" si="46" ref="AO33:AO38">IF(E33=14,2,0)</f>
        <v>0</v>
      </c>
      <c r="AP33" s="15">
        <f aca="true" t="shared" si="47" ref="AP33:AP38">IF(E33=15,1,0)</f>
        <v>0</v>
      </c>
      <c r="AQ33" s="16"/>
      <c r="AR33" s="22"/>
      <c r="AS33" s="22"/>
      <c r="AT33" s="22"/>
      <c r="AU33" s="22"/>
      <c r="AV33" s="22"/>
      <c r="AW33" s="22"/>
      <c r="AX33" s="23">
        <f t="shared" si="24"/>
        <v>0</v>
      </c>
    </row>
    <row r="34" spans="1:50" ht="18.75">
      <c r="A34" s="7">
        <f t="shared" si="0"/>
        <v>32</v>
      </c>
      <c r="B34" s="17"/>
      <c r="C34" s="17"/>
      <c r="D34" s="17" t="s">
        <v>37</v>
      </c>
      <c r="E34" s="9">
        <f>COUNTIF(F$3:F34,F34)</f>
        <v>32</v>
      </c>
      <c r="F34" s="17" t="s">
        <v>38</v>
      </c>
      <c r="G34" s="18">
        <f t="shared" si="25"/>
        <v>8463</v>
      </c>
      <c r="H34" s="11" t="str">
        <f t="shared" si="26"/>
        <v>32º-T6</v>
      </c>
      <c r="I34" s="12">
        <f t="shared" si="27"/>
        <v>1514</v>
      </c>
      <c r="J34" s="12">
        <f t="shared" si="28"/>
        <v>1520</v>
      </c>
      <c r="K34" s="12">
        <f t="shared" si="29"/>
        <v>1508</v>
      </c>
      <c r="L34" s="12">
        <f t="shared" si="30"/>
        <v>1244</v>
      </c>
      <c r="M34" s="12">
        <f t="shared" si="31"/>
        <v>1349</v>
      </c>
      <c r="N34" s="12">
        <f t="shared" si="32"/>
        <v>1328</v>
      </c>
      <c r="O34" s="19"/>
      <c r="P34">
        <v>9</v>
      </c>
      <c r="Q34">
        <v>119</v>
      </c>
      <c r="R34">
        <v>9</v>
      </c>
      <c r="S34">
        <v>125</v>
      </c>
      <c r="T34">
        <v>7</v>
      </c>
      <c r="U34">
        <v>136</v>
      </c>
      <c r="V34">
        <v>6</v>
      </c>
      <c r="W34">
        <v>68</v>
      </c>
      <c r="X34">
        <v>9</v>
      </c>
      <c r="Y34">
        <v>134</v>
      </c>
      <c r="Z34">
        <v>9</v>
      </c>
      <c r="AA34" s="14">
        <v>113</v>
      </c>
      <c r="AB34" s="15">
        <f t="shared" si="33"/>
        <v>0</v>
      </c>
      <c r="AC34" s="15">
        <f t="shared" si="34"/>
        <v>0</v>
      </c>
      <c r="AD34" s="15">
        <f t="shared" si="35"/>
        <v>0</v>
      </c>
      <c r="AE34" s="15">
        <f t="shared" si="36"/>
        <v>0</v>
      </c>
      <c r="AF34" s="15">
        <f t="shared" si="37"/>
        <v>0</v>
      </c>
      <c r="AG34" s="15">
        <f t="shared" si="38"/>
        <v>0</v>
      </c>
      <c r="AH34" s="15">
        <f t="shared" si="39"/>
        <v>0</v>
      </c>
      <c r="AI34" s="15">
        <f t="shared" si="40"/>
        <v>0</v>
      </c>
      <c r="AJ34" s="15">
        <f t="shared" si="41"/>
        <v>0</v>
      </c>
      <c r="AK34" s="15">
        <f t="shared" si="42"/>
        <v>0</v>
      </c>
      <c r="AL34" s="15">
        <f t="shared" si="43"/>
        <v>0</v>
      </c>
      <c r="AM34" s="15">
        <f t="shared" si="44"/>
        <v>0</v>
      </c>
      <c r="AN34" s="15">
        <f t="shared" si="45"/>
        <v>0</v>
      </c>
      <c r="AO34" s="15">
        <f t="shared" si="46"/>
        <v>0</v>
      </c>
      <c r="AP34" s="15">
        <f t="shared" si="47"/>
        <v>0</v>
      </c>
      <c r="AQ34" s="16"/>
      <c r="AR34" s="22"/>
      <c r="AS34" s="22"/>
      <c r="AT34" s="22"/>
      <c r="AU34" s="22"/>
      <c r="AV34" s="22"/>
      <c r="AW34" s="22"/>
      <c r="AX34" s="23">
        <f t="shared" si="24"/>
        <v>0</v>
      </c>
    </row>
    <row r="35" spans="1:50" ht="18.75">
      <c r="A35" s="7">
        <f t="shared" si="0"/>
        <v>33</v>
      </c>
      <c r="B35" s="17"/>
      <c r="C35" s="17"/>
      <c r="D35" s="17" t="s">
        <v>37</v>
      </c>
      <c r="E35" s="9">
        <f>COUNTIF(F$3:F35,F35)</f>
        <v>33</v>
      </c>
      <c r="F35" s="17" t="s">
        <v>38</v>
      </c>
      <c r="G35" s="18">
        <f t="shared" si="25"/>
        <v>8509</v>
      </c>
      <c r="H35" s="11" t="str">
        <f t="shared" si="26"/>
        <v>33º-T6</v>
      </c>
      <c r="I35" s="12">
        <f t="shared" si="27"/>
        <v>1503</v>
      </c>
      <c r="J35" s="12">
        <f t="shared" si="28"/>
        <v>1244</v>
      </c>
      <c r="K35" s="12">
        <f t="shared" si="29"/>
        <v>1542</v>
      </c>
      <c r="L35" s="12">
        <f t="shared" si="30"/>
        <v>1432</v>
      </c>
      <c r="M35" s="12">
        <f t="shared" si="31"/>
        <v>1380</v>
      </c>
      <c r="N35" s="12">
        <f t="shared" si="32"/>
        <v>1408</v>
      </c>
      <c r="O35" s="19"/>
      <c r="P35">
        <v>9</v>
      </c>
      <c r="Q35">
        <v>108</v>
      </c>
      <c r="R35">
        <v>8</v>
      </c>
      <c r="S35">
        <v>4</v>
      </c>
      <c r="T35">
        <v>7</v>
      </c>
      <c r="U35">
        <v>170</v>
      </c>
      <c r="V35">
        <v>7</v>
      </c>
      <c r="W35">
        <v>60</v>
      </c>
      <c r="X35">
        <v>10</v>
      </c>
      <c r="Y35">
        <v>30</v>
      </c>
      <c r="Z35">
        <v>10</v>
      </c>
      <c r="AA35" s="14">
        <v>58</v>
      </c>
      <c r="AB35" s="15">
        <f t="shared" si="33"/>
        <v>0</v>
      </c>
      <c r="AC35" s="15">
        <f t="shared" si="34"/>
        <v>0</v>
      </c>
      <c r="AD35" s="15">
        <f t="shared" si="35"/>
        <v>0</v>
      </c>
      <c r="AE35" s="15">
        <f t="shared" si="36"/>
        <v>0</v>
      </c>
      <c r="AF35" s="15">
        <f t="shared" si="37"/>
        <v>0</v>
      </c>
      <c r="AG35" s="15">
        <f t="shared" si="38"/>
        <v>0</v>
      </c>
      <c r="AH35" s="15">
        <f t="shared" si="39"/>
        <v>0</v>
      </c>
      <c r="AI35" s="15">
        <f t="shared" si="40"/>
        <v>0</v>
      </c>
      <c r="AJ35" s="15">
        <f t="shared" si="41"/>
        <v>0</v>
      </c>
      <c r="AK35" s="15">
        <f t="shared" si="42"/>
        <v>0</v>
      </c>
      <c r="AL35" s="15">
        <f t="shared" si="43"/>
        <v>0</v>
      </c>
      <c r="AM35" s="15">
        <f t="shared" si="44"/>
        <v>0</v>
      </c>
      <c r="AN35" s="15">
        <f t="shared" si="45"/>
        <v>0</v>
      </c>
      <c r="AO35" s="15">
        <f t="shared" si="46"/>
        <v>0</v>
      </c>
      <c r="AP35" s="15">
        <f t="shared" si="47"/>
        <v>0</v>
      </c>
      <c r="AQ35" s="16"/>
      <c r="AR35" s="22"/>
      <c r="AS35" s="22"/>
      <c r="AT35" s="22"/>
      <c r="AU35" s="22"/>
      <c r="AV35" s="22"/>
      <c r="AW35" s="22"/>
      <c r="AX35" s="23">
        <f t="shared" si="24"/>
        <v>0</v>
      </c>
    </row>
    <row r="36" spans="1:50" ht="18.75">
      <c r="A36" s="7">
        <f t="shared" si="0"/>
        <v>34</v>
      </c>
      <c r="B36" s="17"/>
      <c r="C36" s="17"/>
      <c r="D36" s="17" t="s">
        <v>37</v>
      </c>
      <c r="E36" s="9">
        <f>COUNTIF(F$3:F36,F36)</f>
        <v>34</v>
      </c>
      <c r="F36" s="17" t="s">
        <v>38</v>
      </c>
      <c r="G36" s="18">
        <f t="shared" si="25"/>
        <v>8509</v>
      </c>
      <c r="H36" s="11" t="str">
        <f t="shared" si="26"/>
        <v>34º-T6</v>
      </c>
      <c r="I36" s="12">
        <f t="shared" si="27"/>
        <v>1274</v>
      </c>
      <c r="J36" s="12">
        <f t="shared" si="28"/>
        <v>1220</v>
      </c>
      <c r="K36" s="12">
        <f t="shared" si="29"/>
        <v>1763</v>
      </c>
      <c r="L36" s="12">
        <f t="shared" si="30"/>
        <v>1438</v>
      </c>
      <c r="M36" s="12">
        <f t="shared" si="31"/>
        <v>1302</v>
      </c>
      <c r="N36" s="12">
        <f t="shared" si="32"/>
        <v>1512</v>
      </c>
      <c r="O36" s="19"/>
      <c r="P36">
        <v>8</v>
      </c>
      <c r="Q36">
        <v>34</v>
      </c>
      <c r="R36">
        <v>7</v>
      </c>
      <c r="S36">
        <v>135</v>
      </c>
      <c r="T36">
        <v>8</v>
      </c>
      <c r="U36">
        <v>195</v>
      </c>
      <c r="V36">
        <v>7</v>
      </c>
      <c r="W36">
        <v>66</v>
      </c>
      <c r="X36">
        <v>9</v>
      </c>
      <c r="Y36">
        <v>87</v>
      </c>
      <c r="Z36">
        <v>11</v>
      </c>
      <c r="AA36" s="14">
        <v>27</v>
      </c>
      <c r="AB36" s="15">
        <f t="shared" si="33"/>
        <v>0</v>
      </c>
      <c r="AC36" s="15">
        <f t="shared" si="34"/>
        <v>0</v>
      </c>
      <c r="AD36" s="15">
        <f t="shared" si="35"/>
        <v>0</v>
      </c>
      <c r="AE36" s="15">
        <f t="shared" si="36"/>
        <v>0</v>
      </c>
      <c r="AF36" s="15">
        <f t="shared" si="37"/>
        <v>0</v>
      </c>
      <c r="AG36" s="15">
        <f t="shared" si="38"/>
        <v>0</v>
      </c>
      <c r="AH36" s="15">
        <f t="shared" si="39"/>
        <v>0</v>
      </c>
      <c r="AI36" s="15">
        <f t="shared" si="40"/>
        <v>0</v>
      </c>
      <c r="AJ36" s="15">
        <f t="shared" si="41"/>
        <v>0</v>
      </c>
      <c r="AK36" s="15">
        <f t="shared" si="42"/>
        <v>0</v>
      </c>
      <c r="AL36" s="15">
        <f t="shared" si="43"/>
        <v>0</v>
      </c>
      <c r="AM36" s="15">
        <f t="shared" si="44"/>
        <v>0</v>
      </c>
      <c r="AN36" s="15">
        <f t="shared" si="45"/>
        <v>0</v>
      </c>
      <c r="AO36" s="15">
        <f t="shared" si="46"/>
        <v>0</v>
      </c>
      <c r="AP36" s="15">
        <f t="shared" si="47"/>
        <v>0</v>
      </c>
      <c r="AQ36" s="16"/>
      <c r="AR36" s="22"/>
      <c r="AS36" s="22"/>
      <c r="AT36" s="22"/>
      <c r="AU36" s="22"/>
      <c r="AV36" s="22"/>
      <c r="AW36" s="22"/>
      <c r="AX36" s="23">
        <f t="shared" si="24"/>
        <v>0</v>
      </c>
    </row>
    <row r="37" spans="1:50" ht="18.75">
      <c r="A37" s="7">
        <f t="shared" si="0"/>
        <v>35</v>
      </c>
      <c r="B37" s="17"/>
      <c r="C37" s="17"/>
      <c r="D37" s="17" t="s">
        <v>37</v>
      </c>
      <c r="E37" s="9">
        <f>COUNTIF(F$3:F37,F37)</f>
        <v>35</v>
      </c>
      <c r="F37" s="17" t="s">
        <v>38</v>
      </c>
      <c r="G37" s="18">
        <f t="shared" si="25"/>
        <v>9389</v>
      </c>
      <c r="H37" s="11" t="str">
        <f t="shared" si="26"/>
        <v>35º-T6</v>
      </c>
      <c r="I37" s="12">
        <f t="shared" si="27"/>
        <v>1558</v>
      </c>
      <c r="J37" s="12">
        <f t="shared" si="28"/>
        <v>1482</v>
      </c>
      <c r="K37" s="12">
        <f t="shared" si="29"/>
        <v>1578</v>
      </c>
      <c r="L37" s="12">
        <f t="shared" si="30"/>
        <v>1629</v>
      </c>
      <c r="M37" s="12">
        <f t="shared" si="31"/>
        <v>1552</v>
      </c>
      <c r="N37" s="12">
        <f t="shared" si="32"/>
        <v>1590</v>
      </c>
      <c r="O37" s="19"/>
      <c r="P37">
        <v>10</v>
      </c>
      <c r="Q37">
        <v>8</v>
      </c>
      <c r="R37">
        <v>9</v>
      </c>
      <c r="S37">
        <v>87</v>
      </c>
      <c r="T37">
        <v>8</v>
      </c>
      <c r="U37">
        <v>10</v>
      </c>
      <c r="V37">
        <v>8</v>
      </c>
      <c r="W37">
        <v>61</v>
      </c>
      <c r="X37">
        <v>11</v>
      </c>
      <c r="Y37">
        <v>67</v>
      </c>
      <c r="Z37">
        <v>11</v>
      </c>
      <c r="AA37" s="14">
        <v>105</v>
      </c>
      <c r="AB37" s="15">
        <f t="shared" si="33"/>
        <v>0</v>
      </c>
      <c r="AC37" s="15">
        <f t="shared" si="34"/>
        <v>0</v>
      </c>
      <c r="AD37" s="15">
        <f t="shared" si="35"/>
        <v>0</v>
      </c>
      <c r="AE37" s="15">
        <f t="shared" si="36"/>
        <v>0</v>
      </c>
      <c r="AF37" s="15">
        <f t="shared" si="37"/>
        <v>0</v>
      </c>
      <c r="AG37" s="15">
        <f t="shared" si="38"/>
        <v>0</v>
      </c>
      <c r="AH37" s="15">
        <f t="shared" si="39"/>
        <v>0</v>
      </c>
      <c r="AI37" s="15">
        <f t="shared" si="40"/>
        <v>0</v>
      </c>
      <c r="AJ37" s="15">
        <f t="shared" si="41"/>
        <v>0</v>
      </c>
      <c r="AK37" s="15">
        <f t="shared" si="42"/>
        <v>0</v>
      </c>
      <c r="AL37" s="15">
        <f t="shared" si="43"/>
        <v>0</v>
      </c>
      <c r="AM37" s="15">
        <f t="shared" si="44"/>
        <v>0</v>
      </c>
      <c r="AN37" s="15">
        <f t="shared" si="45"/>
        <v>0</v>
      </c>
      <c r="AO37" s="15">
        <f t="shared" si="46"/>
        <v>0</v>
      </c>
      <c r="AP37" s="15">
        <f t="shared" si="47"/>
        <v>0</v>
      </c>
      <c r="AQ37" s="16"/>
      <c r="AR37" s="22"/>
      <c r="AS37" s="22"/>
      <c r="AT37" s="22"/>
      <c r="AU37" s="22"/>
      <c r="AV37" s="22"/>
      <c r="AW37" s="22"/>
      <c r="AX37" s="23">
        <f t="shared" si="24"/>
        <v>0</v>
      </c>
    </row>
    <row r="38" spans="1:50" ht="18.75">
      <c r="A38" s="7">
        <f t="shared" si="0"/>
        <v>36</v>
      </c>
      <c r="B38" s="17"/>
      <c r="C38" s="17"/>
      <c r="D38" s="17" t="s">
        <v>37</v>
      </c>
      <c r="E38" s="9">
        <f>COUNTIF(F$3:F38,F38)</f>
        <v>36</v>
      </c>
      <c r="F38" s="17" t="s">
        <v>38</v>
      </c>
      <c r="G38" s="18">
        <f t="shared" si="25"/>
        <v>7239</v>
      </c>
      <c r="H38" s="11" t="str">
        <f t="shared" si="26"/>
        <v>36º-T6</v>
      </c>
      <c r="I38" s="12">
        <f t="shared" si="27"/>
        <v>934</v>
      </c>
      <c r="J38" s="12">
        <f t="shared" si="28"/>
        <v>1198</v>
      </c>
      <c r="K38" s="12">
        <f t="shared" si="29"/>
        <v>1422</v>
      </c>
      <c r="L38" s="12">
        <f t="shared" si="30"/>
        <v>1252</v>
      </c>
      <c r="M38" s="12">
        <f t="shared" si="31"/>
        <v>1161</v>
      </c>
      <c r="N38" s="12">
        <f t="shared" si="32"/>
        <v>1272</v>
      </c>
      <c r="O38" s="19"/>
      <c r="P38">
        <v>6</v>
      </c>
      <c r="Q38">
        <v>4</v>
      </c>
      <c r="R38">
        <v>7</v>
      </c>
      <c r="S38">
        <v>113</v>
      </c>
      <c r="T38">
        <v>7</v>
      </c>
      <c r="U38">
        <v>50</v>
      </c>
      <c r="V38">
        <v>6</v>
      </c>
      <c r="W38">
        <v>76</v>
      </c>
      <c r="X38">
        <v>8</v>
      </c>
      <c r="Y38">
        <v>81</v>
      </c>
      <c r="Z38">
        <v>9</v>
      </c>
      <c r="AA38" s="14">
        <v>57</v>
      </c>
      <c r="AB38" s="15">
        <f t="shared" si="33"/>
        <v>0</v>
      </c>
      <c r="AC38" s="15">
        <f t="shared" si="34"/>
        <v>0</v>
      </c>
      <c r="AD38" s="15">
        <f t="shared" si="35"/>
        <v>0</v>
      </c>
      <c r="AE38" s="15">
        <f t="shared" si="36"/>
        <v>0</v>
      </c>
      <c r="AF38" s="15">
        <f t="shared" si="37"/>
        <v>0</v>
      </c>
      <c r="AG38" s="15">
        <f t="shared" si="38"/>
        <v>0</v>
      </c>
      <c r="AH38" s="15">
        <f t="shared" si="39"/>
        <v>0</v>
      </c>
      <c r="AI38" s="15">
        <f t="shared" si="40"/>
        <v>0</v>
      </c>
      <c r="AJ38" s="15">
        <f t="shared" si="41"/>
        <v>0</v>
      </c>
      <c r="AK38" s="15">
        <f t="shared" si="42"/>
        <v>0</v>
      </c>
      <c r="AL38" s="15">
        <f t="shared" si="43"/>
        <v>0</v>
      </c>
      <c r="AM38" s="15">
        <f t="shared" si="44"/>
        <v>0</v>
      </c>
      <c r="AN38" s="15">
        <f t="shared" si="45"/>
        <v>0</v>
      </c>
      <c r="AO38" s="15">
        <f t="shared" si="46"/>
        <v>0</v>
      </c>
      <c r="AP38" s="15">
        <f t="shared" si="47"/>
        <v>0</v>
      </c>
      <c r="AQ38" s="16"/>
      <c r="AR38" s="22"/>
      <c r="AS38" s="22"/>
      <c r="AT38" s="22"/>
      <c r="AU38" s="22"/>
      <c r="AV38" s="22"/>
      <c r="AW38" s="22"/>
      <c r="AX38" s="23">
        <f t="shared" si="24"/>
        <v>0</v>
      </c>
    </row>
    <row r="39" spans="1:50" ht="18.75">
      <c r="A39" s="7">
        <f>+A38+1</f>
        <v>37</v>
      </c>
      <c r="B39" s="17"/>
      <c r="C39" s="17"/>
      <c r="D39" s="17"/>
      <c r="E39" s="9"/>
      <c r="F39" s="17" t="s">
        <v>38</v>
      </c>
      <c r="G39" s="18"/>
      <c r="H39" s="11"/>
      <c r="I39" s="12"/>
      <c r="J39" s="12"/>
      <c r="K39" s="12"/>
      <c r="L39" s="12"/>
      <c r="M39" s="12"/>
      <c r="N39" s="12"/>
      <c r="O39" s="19"/>
      <c r="AA39" s="14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  <c r="AR39" s="22"/>
      <c r="AS39" s="22"/>
      <c r="AT39" s="22"/>
      <c r="AU39" s="22"/>
      <c r="AV39" s="22"/>
      <c r="AW39" s="22"/>
      <c r="AX39" s="23">
        <f t="shared" si="24"/>
        <v>0</v>
      </c>
    </row>
    <row r="40" spans="1:50" ht="18.75">
      <c r="A40" s="7">
        <f>+A39+1</f>
        <v>38</v>
      </c>
      <c r="B40" s="17"/>
      <c r="C40" s="17"/>
      <c r="D40" s="17" t="s">
        <v>37</v>
      </c>
      <c r="E40" s="9">
        <f>COUNTIF(F$3:F40,F40)</f>
        <v>38</v>
      </c>
      <c r="F40" s="17" t="s">
        <v>38</v>
      </c>
      <c r="G40" s="18">
        <f>SUM(I40:O40)</f>
        <v>9086</v>
      </c>
      <c r="H40" s="11" t="str">
        <f>CONCATENATE(E40,"º-",F40)</f>
        <v>38º-T6</v>
      </c>
      <c r="I40" s="12">
        <f>SUM(P40*155,Q40)</f>
        <v>1359</v>
      </c>
      <c r="J40" s="12">
        <f>SUM(R40*155,S40)</f>
        <v>1652</v>
      </c>
      <c r="K40" s="12">
        <f>SUM(T40*196,U40)</f>
        <v>1627</v>
      </c>
      <c r="L40" s="12">
        <f>SUM(V40*196,W40)</f>
        <v>1607</v>
      </c>
      <c r="M40" s="12">
        <f>SUM(X40*135,Y40)</f>
        <v>1182</v>
      </c>
      <c r="N40" s="12">
        <f>SUM(Z40*135,AA40)</f>
        <v>1659</v>
      </c>
      <c r="O40" s="19"/>
      <c r="P40">
        <v>8</v>
      </c>
      <c r="Q40">
        <v>119</v>
      </c>
      <c r="R40">
        <v>10</v>
      </c>
      <c r="S40">
        <v>102</v>
      </c>
      <c r="T40">
        <v>8</v>
      </c>
      <c r="U40">
        <v>59</v>
      </c>
      <c r="V40">
        <v>8</v>
      </c>
      <c r="W40">
        <v>39</v>
      </c>
      <c r="X40">
        <v>8</v>
      </c>
      <c r="Y40">
        <v>102</v>
      </c>
      <c r="Z40">
        <v>12</v>
      </c>
      <c r="AA40" s="14">
        <v>39</v>
      </c>
      <c r="AB40" s="15">
        <f>IF(E40=1,20,0)</f>
        <v>0</v>
      </c>
      <c r="AC40" s="15">
        <f>IF(E40=2,17,0)</f>
        <v>0</v>
      </c>
      <c r="AD40" s="15">
        <f>IF(E40=3,15,0)</f>
        <v>0</v>
      </c>
      <c r="AE40" s="15">
        <f>IF(E40=4,13,0)</f>
        <v>0</v>
      </c>
      <c r="AF40" s="15">
        <f>IF(E40=5,11,0)</f>
        <v>0</v>
      </c>
      <c r="AG40" s="15">
        <f>IF(E40=6,10,0)</f>
        <v>0</v>
      </c>
      <c r="AH40" s="15">
        <f>IF(E40=7,9,0)</f>
        <v>0</v>
      </c>
      <c r="AI40" s="15">
        <f>IF(E40=8,8,0)</f>
        <v>0</v>
      </c>
      <c r="AJ40" s="15">
        <f>IF(E40=9,7,0)</f>
        <v>0</v>
      </c>
      <c r="AK40" s="15">
        <f>IF(E40=10,6,0)</f>
        <v>0</v>
      </c>
      <c r="AL40" s="15">
        <f>IF(E40=11,5,0)</f>
        <v>0</v>
      </c>
      <c r="AM40" s="15">
        <f>IF(E40=12,4,0)</f>
        <v>0</v>
      </c>
      <c r="AN40" s="15">
        <f>IF(E40=13,3,0)</f>
        <v>0</v>
      </c>
      <c r="AO40" s="15">
        <f>IF(E40=14,2,0)</f>
        <v>0</v>
      </c>
      <c r="AP40" s="15">
        <f>IF(E40=15,1,0)</f>
        <v>0</v>
      </c>
      <c r="AQ40" s="16"/>
      <c r="AR40" s="22"/>
      <c r="AS40" s="22"/>
      <c r="AT40" s="22"/>
      <c r="AU40" s="22"/>
      <c r="AV40" s="22"/>
      <c r="AW40" s="22"/>
      <c r="AX40" s="23">
        <f t="shared" si="24"/>
        <v>0</v>
      </c>
    </row>
    <row r="41" spans="1:50" ht="18.75">
      <c r="A41" s="7">
        <f>+A40+1</f>
        <v>39</v>
      </c>
      <c r="B41" s="17"/>
      <c r="C41" s="17"/>
      <c r="D41" s="17" t="s">
        <v>37</v>
      </c>
      <c r="E41" s="9">
        <f>COUNTIF(F$3:F41,F41)</f>
        <v>39</v>
      </c>
      <c r="F41" s="17" t="s">
        <v>38</v>
      </c>
      <c r="G41" s="18">
        <f>SUM(I41:O41)</f>
        <v>7569</v>
      </c>
      <c r="H41" s="11" t="str">
        <f>CONCATENATE(E41,"º-",F41)</f>
        <v>39º-T6</v>
      </c>
      <c r="I41" s="12">
        <f>SUM(P41*155,Q41)</f>
        <v>1384</v>
      </c>
      <c r="J41" s="12">
        <f>SUM(R41*155,S41)</f>
        <v>1499</v>
      </c>
      <c r="K41" s="12">
        <f>SUM(T41*196,U41)</f>
        <v>1515</v>
      </c>
      <c r="L41" s="12">
        <f>SUM(V41*196,W41)</f>
        <v>1334</v>
      </c>
      <c r="M41" s="12">
        <f>SUM(X41*135,Y41)</f>
        <v>915</v>
      </c>
      <c r="N41" s="12">
        <f>SUM(Z41*135,AA41)</f>
        <v>922</v>
      </c>
      <c r="O41" s="19"/>
      <c r="P41">
        <v>8</v>
      </c>
      <c r="Q41">
        <v>144</v>
      </c>
      <c r="R41">
        <v>9</v>
      </c>
      <c r="S41">
        <v>104</v>
      </c>
      <c r="T41">
        <v>7</v>
      </c>
      <c r="U41">
        <v>143</v>
      </c>
      <c r="V41">
        <v>6</v>
      </c>
      <c r="W41">
        <v>158</v>
      </c>
      <c r="X41">
        <v>6</v>
      </c>
      <c r="Y41">
        <v>105</v>
      </c>
      <c r="Z41">
        <v>6</v>
      </c>
      <c r="AA41" s="14">
        <v>112</v>
      </c>
      <c r="AB41" s="15">
        <f>IF(E41=1,20,0)</f>
        <v>0</v>
      </c>
      <c r="AC41" s="15">
        <f>IF(E41=2,17,0)</f>
        <v>0</v>
      </c>
      <c r="AD41" s="15">
        <f>IF(E41=3,15,0)</f>
        <v>0</v>
      </c>
      <c r="AE41" s="15">
        <f>IF(E41=4,13,0)</f>
        <v>0</v>
      </c>
      <c r="AF41" s="15">
        <f>IF(E41=5,11,0)</f>
        <v>0</v>
      </c>
      <c r="AG41" s="15">
        <f>IF(E41=6,10,0)</f>
        <v>0</v>
      </c>
      <c r="AH41" s="15">
        <f>IF(E41=7,9,0)</f>
        <v>0</v>
      </c>
      <c r="AI41" s="15">
        <f>IF(E41=8,8,0)</f>
        <v>0</v>
      </c>
      <c r="AJ41" s="15">
        <f>IF(E41=9,7,0)</f>
        <v>0</v>
      </c>
      <c r="AK41" s="15">
        <f>IF(E41=10,6,0)</f>
        <v>0</v>
      </c>
      <c r="AL41" s="15">
        <f>IF(E41=11,5,0)</f>
        <v>0</v>
      </c>
      <c r="AM41" s="15">
        <f>IF(E41=12,4,0)</f>
        <v>0</v>
      </c>
      <c r="AN41" s="15">
        <f>IF(E41=13,3,0)</f>
        <v>0</v>
      </c>
      <c r="AO41" s="15">
        <f>IF(E41=14,2,0)</f>
        <v>0</v>
      </c>
      <c r="AP41" s="15">
        <f>IF(E41=15,1,0)</f>
        <v>0</v>
      </c>
      <c r="AQ41" s="16"/>
      <c r="AR41" s="22"/>
      <c r="AS41" s="22"/>
      <c r="AT41" s="22"/>
      <c r="AU41" s="22"/>
      <c r="AV41" s="22"/>
      <c r="AW41" s="22"/>
      <c r="AX41" s="23">
        <f t="shared" si="24"/>
        <v>0</v>
      </c>
    </row>
  </sheetData>
  <sheetProtection/>
  <conditionalFormatting sqref="I3:N41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3:E41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41"/>
  <sheetViews>
    <sheetView zoomScale="70" zoomScaleNormal="70" workbookViewId="0" topLeftCell="A1">
      <selection activeCell="B3" sqref="B3"/>
    </sheetView>
  </sheetViews>
  <sheetFormatPr defaultColWidth="11.421875" defaultRowHeight="12.75"/>
  <cols>
    <col min="1" max="1" width="15.00390625" style="0" bestFit="1" customWidth="1"/>
    <col min="2" max="2" width="21.28125" style="0" bestFit="1" customWidth="1"/>
    <col min="3" max="3" width="31.00390625" style="0" bestFit="1" customWidth="1"/>
    <col min="4" max="4" width="24.28125" style="0" hidden="1" customWidth="1"/>
    <col min="5" max="5" width="8.7109375" style="0" hidden="1" customWidth="1"/>
    <col min="6" max="6" width="6.28125" style="0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8" width="13.7109375" style="0" bestFit="1" customWidth="1"/>
    <col min="49" max="49" width="6.7109375" style="0" bestFit="1" customWidth="1"/>
    <col min="50" max="50" width="9.7109375" style="0" bestFit="1" customWidth="1"/>
  </cols>
  <sheetData>
    <row r="1" ht="56.25" thickBot="1">
      <c r="A1" s="35" t="s">
        <v>151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6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8" t="s">
        <v>27</v>
      </c>
      <c r="C3" s="37" t="s">
        <v>101</v>
      </c>
      <c r="D3" s="17" t="s">
        <v>37</v>
      </c>
      <c r="E3" s="9">
        <f>COUNTIF(F$3:F3,F3)</f>
        <v>1</v>
      </c>
      <c r="F3" s="17" t="s">
        <v>151</v>
      </c>
      <c r="G3" s="18">
        <f>SUM(I3:O3)</f>
        <v>10019</v>
      </c>
      <c r="H3" s="11" t="str">
        <f>CONCATENATE(E3,"º-",F3)</f>
        <v>1º-T-7</v>
      </c>
      <c r="I3" s="12">
        <f>SUM(P3*155,Q3)</f>
        <v>1654</v>
      </c>
      <c r="J3" s="12">
        <f>SUM(R3*155,S3)</f>
        <v>1576</v>
      </c>
      <c r="K3" s="12">
        <f>SUM(T3*196,U3)</f>
        <v>1732</v>
      </c>
      <c r="L3" s="12">
        <f>SUM(V3*196,W3)</f>
        <v>1737</v>
      </c>
      <c r="M3" s="12">
        <f>SUM(X3*135,Y3)</f>
        <v>1747</v>
      </c>
      <c r="N3" s="12">
        <f>SUM(Z3*135,AA3)</f>
        <v>1573</v>
      </c>
      <c r="O3" s="19"/>
      <c r="P3">
        <v>10</v>
      </c>
      <c r="Q3">
        <v>104</v>
      </c>
      <c r="R3">
        <v>10</v>
      </c>
      <c r="S3">
        <v>26</v>
      </c>
      <c r="T3">
        <v>8</v>
      </c>
      <c r="U3">
        <v>164</v>
      </c>
      <c r="V3">
        <v>8</v>
      </c>
      <c r="W3">
        <v>169</v>
      </c>
      <c r="X3">
        <v>12</v>
      </c>
      <c r="Y3">
        <v>127</v>
      </c>
      <c r="Z3">
        <v>11</v>
      </c>
      <c r="AA3" s="14">
        <v>88</v>
      </c>
      <c r="AB3" s="15">
        <f>IF(E3=1,20,0)</f>
        <v>20</v>
      </c>
      <c r="AC3" s="15">
        <f>IF(E3=2,17,0)</f>
        <v>0</v>
      </c>
      <c r="AD3" s="15">
        <f>IF(E3=3,15,0)</f>
        <v>0</v>
      </c>
      <c r="AE3" s="15">
        <f>IF(E3=4,13,0)</f>
        <v>0</v>
      </c>
      <c r="AF3" s="15">
        <f>IF(E3=5,11,0)</f>
        <v>0</v>
      </c>
      <c r="AG3" s="15">
        <f>IF(E3=6,10,0)</f>
        <v>0</v>
      </c>
      <c r="AH3" s="15">
        <f>IF(E3=7,9,0)</f>
        <v>0</v>
      </c>
      <c r="AI3" s="15">
        <f>IF(E3=8,8,0)</f>
        <v>0</v>
      </c>
      <c r="AJ3" s="15">
        <f>IF(E3=9,7,0)</f>
        <v>0</v>
      </c>
      <c r="AK3" s="15">
        <f>IF(E3=10,6,0)</f>
        <v>0</v>
      </c>
      <c r="AL3" s="15">
        <f>IF(E3=11,5,0)</f>
        <v>0</v>
      </c>
      <c r="AM3" s="15">
        <f>IF(E3=12,4,0)</f>
        <v>0</v>
      </c>
      <c r="AN3" s="15">
        <f>IF(E3=13,3,0)</f>
        <v>0</v>
      </c>
      <c r="AO3" s="15">
        <f>IF(E3=14,2,0)</f>
        <v>0</v>
      </c>
      <c r="AP3" s="15">
        <f>IF(E3=15,1,0)</f>
        <v>0</v>
      </c>
      <c r="AQ3" s="16">
        <v>16</v>
      </c>
      <c r="AR3" s="22">
        <v>26</v>
      </c>
      <c r="AS3" s="22">
        <v>26</v>
      </c>
      <c r="AT3" s="22"/>
      <c r="AU3" s="22"/>
      <c r="AV3" s="22"/>
      <c r="AW3" s="22"/>
      <c r="AX3" s="23">
        <f>AQ3+AR3+AS3+AT3+AU3+AV3+AW3</f>
        <v>68</v>
      </c>
    </row>
    <row r="4" spans="1:50" ht="18.75">
      <c r="A4" s="7">
        <f aca="true" t="shared" si="0" ref="A4:A41">+A3+1</f>
        <v>2</v>
      </c>
      <c r="B4" s="8" t="s">
        <v>39</v>
      </c>
      <c r="C4" s="37" t="s">
        <v>117</v>
      </c>
      <c r="D4" s="17" t="s">
        <v>37</v>
      </c>
      <c r="E4" s="9">
        <f>COUNTIF(F$3:F4,F4)</f>
        <v>2</v>
      </c>
      <c r="F4" s="17" t="s">
        <v>151</v>
      </c>
      <c r="G4" s="18">
        <f>SUM(I4:O4)</f>
        <v>10461</v>
      </c>
      <c r="H4" s="11" t="str">
        <f>CONCATENATE(E4,"º-",F4)</f>
        <v>2º-T-7</v>
      </c>
      <c r="I4" s="12">
        <f>SUM(P4*155,Q4)</f>
        <v>1788</v>
      </c>
      <c r="J4" s="12">
        <f>SUM(R4*155,S4)</f>
        <v>1682</v>
      </c>
      <c r="K4" s="12">
        <f>SUM(T4*196,U4)</f>
        <v>1783</v>
      </c>
      <c r="L4" s="12">
        <f>SUM(V4*196,W4)</f>
        <v>1725</v>
      </c>
      <c r="M4" s="12">
        <f>SUM(X4*135,Y4)</f>
        <v>1696</v>
      </c>
      <c r="N4" s="12">
        <f>SUM(Z4*135,AA4)</f>
        <v>1787</v>
      </c>
      <c r="O4" s="19"/>
      <c r="P4">
        <v>11</v>
      </c>
      <c r="Q4">
        <v>83</v>
      </c>
      <c r="R4">
        <v>10</v>
      </c>
      <c r="S4">
        <v>132</v>
      </c>
      <c r="T4">
        <v>9</v>
      </c>
      <c r="U4">
        <v>19</v>
      </c>
      <c r="V4">
        <v>8</v>
      </c>
      <c r="W4">
        <v>157</v>
      </c>
      <c r="X4">
        <v>12</v>
      </c>
      <c r="Y4">
        <v>76</v>
      </c>
      <c r="Z4">
        <v>13</v>
      </c>
      <c r="AA4" s="14">
        <v>32</v>
      </c>
      <c r="AB4" s="15">
        <f>IF(E4=1,20,0)</f>
        <v>0</v>
      </c>
      <c r="AC4" s="15">
        <f>IF(E4=2,17,0)</f>
        <v>17</v>
      </c>
      <c r="AD4" s="15">
        <f>IF(E4=3,15,0)</f>
        <v>0</v>
      </c>
      <c r="AE4" s="15">
        <f>IF(E4=4,13,0)</f>
        <v>0</v>
      </c>
      <c r="AF4" s="15">
        <f>IF(E4=5,11,0)</f>
        <v>0</v>
      </c>
      <c r="AG4" s="15">
        <f>IF(E4=6,10,0)</f>
        <v>0</v>
      </c>
      <c r="AH4" s="15">
        <f>IF(E4=7,9,0)</f>
        <v>0</v>
      </c>
      <c r="AI4" s="15">
        <f>IF(E4=8,8,0)</f>
        <v>0</v>
      </c>
      <c r="AJ4" s="15">
        <f>IF(E4=9,7,0)</f>
        <v>0</v>
      </c>
      <c r="AK4" s="15">
        <f>IF(E4=10,6,0)</f>
        <v>0</v>
      </c>
      <c r="AL4" s="15">
        <f>IF(E4=11,5,0)</f>
        <v>0</v>
      </c>
      <c r="AM4" s="15">
        <f>IF(E4=12,4,0)</f>
        <v>0</v>
      </c>
      <c r="AN4" s="15">
        <f>IF(E4=13,3,0)</f>
        <v>0</v>
      </c>
      <c r="AO4" s="15">
        <f>IF(E4=14,2,0)</f>
        <v>0</v>
      </c>
      <c r="AP4" s="15">
        <f>IF(E4=15,1,0)</f>
        <v>0</v>
      </c>
      <c r="AQ4" s="16">
        <v>18</v>
      </c>
      <c r="AR4" s="22">
        <v>23</v>
      </c>
      <c r="AS4" s="22">
        <v>20</v>
      </c>
      <c r="AT4" s="22"/>
      <c r="AU4" s="22"/>
      <c r="AV4" s="22"/>
      <c r="AW4" s="22"/>
      <c r="AX4" s="23">
        <f>AQ4+AR4+AS4+AT4+AU4+AV4+AW4</f>
        <v>61</v>
      </c>
    </row>
    <row r="5" spans="1:50" ht="18.75">
      <c r="A5" s="7">
        <f t="shared" si="0"/>
        <v>3</v>
      </c>
      <c r="B5" s="8" t="s">
        <v>119</v>
      </c>
      <c r="C5" s="37" t="s">
        <v>51</v>
      </c>
      <c r="D5" s="17" t="s">
        <v>37</v>
      </c>
      <c r="E5" s="9">
        <f>COUNTIF(F$3:F5,F5)</f>
        <v>3</v>
      </c>
      <c r="F5" s="17" t="s">
        <v>151</v>
      </c>
      <c r="G5" s="18">
        <f>SUM(I5:O5)</f>
        <v>9978</v>
      </c>
      <c r="H5" s="11" t="str">
        <f>CONCATENATE(E5,"º-",F5)</f>
        <v>3º-T-7</v>
      </c>
      <c r="I5" s="12">
        <f>SUM(P5*155,Q5)</f>
        <v>1658</v>
      </c>
      <c r="J5" s="12">
        <f>SUM(R5*155,S5)</f>
        <v>1748</v>
      </c>
      <c r="K5" s="12">
        <f>SUM(T5*196,U5)</f>
        <v>1759</v>
      </c>
      <c r="L5" s="12">
        <f>SUM(V5*196,W5)</f>
        <v>1437</v>
      </c>
      <c r="M5" s="12">
        <f>SUM(X5*135,Y5)</f>
        <v>1618</v>
      </c>
      <c r="N5" s="12">
        <f>SUM(Z5*135,AA5)</f>
        <v>1758</v>
      </c>
      <c r="O5" s="19"/>
      <c r="P5">
        <v>10</v>
      </c>
      <c r="Q5">
        <v>108</v>
      </c>
      <c r="R5">
        <v>11</v>
      </c>
      <c r="S5">
        <v>43</v>
      </c>
      <c r="T5">
        <v>8</v>
      </c>
      <c r="U5">
        <v>191</v>
      </c>
      <c r="V5">
        <v>7</v>
      </c>
      <c r="W5">
        <v>65</v>
      </c>
      <c r="X5">
        <v>11</v>
      </c>
      <c r="Y5">
        <v>133</v>
      </c>
      <c r="Z5">
        <v>13</v>
      </c>
      <c r="AA5" s="14">
        <v>3</v>
      </c>
      <c r="AB5" s="15">
        <f>IF(E5=1,20,0)</f>
        <v>0</v>
      </c>
      <c r="AC5" s="15">
        <f>IF(E5=2,17,0)</f>
        <v>0</v>
      </c>
      <c r="AD5" s="15">
        <f>IF(E5=3,15,0)</f>
        <v>15</v>
      </c>
      <c r="AE5" s="15">
        <f>IF(E5=4,13,0)</f>
        <v>0</v>
      </c>
      <c r="AF5" s="15">
        <f>IF(E5=5,11,0)</f>
        <v>0</v>
      </c>
      <c r="AG5" s="15">
        <f>IF(E5=6,10,0)</f>
        <v>0</v>
      </c>
      <c r="AH5" s="15">
        <f>IF(E5=7,9,0)</f>
        <v>0</v>
      </c>
      <c r="AI5" s="15">
        <f>IF(E5=8,8,0)</f>
        <v>0</v>
      </c>
      <c r="AJ5" s="15">
        <f>IF(E5=9,7,0)</f>
        <v>0</v>
      </c>
      <c r="AK5" s="15">
        <f>IF(E5=10,6,0)</f>
        <v>0</v>
      </c>
      <c r="AL5" s="15">
        <f>IF(E5=11,5,0)</f>
        <v>0</v>
      </c>
      <c r="AM5" s="15">
        <f>IF(E5=12,4,0)</f>
        <v>0</v>
      </c>
      <c r="AN5" s="15">
        <f>IF(E5=13,3,0)</f>
        <v>0</v>
      </c>
      <c r="AO5" s="15">
        <f>IF(E5=14,2,0)</f>
        <v>0</v>
      </c>
      <c r="AP5" s="15">
        <f>IF(E5=15,1,0)</f>
        <v>0</v>
      </c>
      <c r="AQ5" s="16">
        <v>30</v>
      </c>
      <c r="AR5" s="22">
        <v>30</v>
      </c>
      <c r="AS5" s="22"/>
      <c r="AT5" s="22"/>
      <c r="AU5" s="22"/>
      <c r="AV5" s="22"/>
      <c r="AW5" s="22"/>
      <c r="AX5" s="23">
        <f>AQ5+AR5+AS5+AT5+AU5+AV5+AW5</f>
        <v>60</v>
      </c>
    </row>
    <row r="6" spans="1:50" ht="18.75">
      <c r="A6" s="7">
        <f t="shared" si="0"/>
        <v>4</v>
      </c>
      <c r="B6" s="8" t="s">
        <v>27</v>
      </c>
      <c r="C6" s="37" t="s">
        <v>55</v>
      </c>
      <c r="D6" s="17"/>
      <c r="E6" s="9"/>
      <c r="F6" s="17" t="s">
        <v>151</v>
      </c>
      <c r="G6" s="18"/>
      <c r="H6" s="11"/>
      <c r="I6" s="12"/>
      <c r="J6" s="12"/>
      <c r="K6" s="12"/>
      <c r="L6" s="12"/>
      <c r="M6" s="12"/>
      <c r="N6" s="12"/>
      <c r="O6" s="19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  <c r="AR6" s="22">
        <v>20</v>
      </c>
      <c r="AS6" s="22">
        <v>30</v>
      </c>
      <c r="AT6" s="22"/>
      <c r="AU6" s="22"/>
      <c r="AV6" s="22"/>
      <c r="AW6" s="22"/>
      <c r="AX6" s="23">
        <f>AQ6+AR6+AS6+AT6+AU6+AV6+AW6</f>
        <v>50</v>
      </c>
    </row>
    <row r="7" spans="1:50" ht="18.75">
      <c r="A7" s="7">
        <f t="shared" si="0"/>
        <v>5</v>
      </c>
      <c r="B7" s="8" t="s">
        <v>97</v>
      </c>
      <c r="C7" s="37" t="s">
        <v>62</v>
      </c>
      <c r="D7" s="17" t="s">
        <v>37</v>
      </c>
      <c r="E7" s="9">
        <f>COUNTIF(F$3:F7,F7)</f>
        <v>5</v>
      </c>
      <c r="F7" s="17" t="s">
        <v>151</v>
      </c>
      <c r="G7" s="18">
        <f>SUM(I7:O7)</f>
        <v>10569</v>
      </c>
      <c r="H7" s="11" t="str">
        <f>CONCATENATE(E7,"º-",F7)</f>
        <v>5º-T-7</v>
      </c>
      <c r="I7" s="12">
        <f>SUM(P7*155,Q7)</f>
        <v>1703</v>
      </c>
      <c r="J7" s="12">
        <f>SUM(R7*155,S7)</f>
        <v>1745</v>
      </c>
      <c r="K7" s="12">
        <f>SUM(T7*196,U7)</f>
        <v>1855</v>
      </c>
      <c r="L7" s="12">
        <f>SUM(V7*196,W7)</f>
        <v>1796</v>
      </c>
      <c r="M7" s="12">
        <f>SUM(X7*135,Y7)</f>
        <v>1757</v>
      </c>
      <c r="N7" s="12">
        <f>SUM(Z7*135,AA7)</f>
        <v>1713</v>
      </c>
      <c r="O7" s="19"/>
      <c r="P7">
        <v>10</v>
      </c>
      <c r="Q7">
        <v>153</v>
      </c>
      <c r="R7">
        <v>11</v>
      </c>
      <c r="S7">
        <v>40</v>
      </c>
      <c r="T7">
        <v>9</v>
      </c>
      <c r="U7">
        <v>91</v>
      </c>
      <c r="V7">
        <v>9</v>
      </c>
      <c r="W7">
        <v>32</v>
      </c>
      <c r="X7">
        <v>13</v>
      </c>
      <c r="Y7">
        <v>2</v>
      </c>
      <c r="Z7">
        <v>12</v>
      </c>
      <c r="AA7" s="14">
        <v>93</v>
      </c>
      <c r="AB7" s="15">
        <f>IF(E7=1,20,0)</f>
        <v>0</v>
      </c>
      <c r="AC7" s="15">
        <f>IF(E7=2,17,0)</f>
        <v>0</v>
      </c>
      <c r="AD7" s="15">
        <f>IF(E7=3,15,0)</f>
        <v>0</v>
      </c>
      <c r="AE7" s="15">
        <f>IF(E7=4,13,0)</f>
        <v>0</v>
      </c>
      <c r="AF7" s="15">
        <f>IF(E7=5,11,0)</f>
        <v>11</v>
      </c>
      <c r="AG7" s="15">
        <f>IF(E7=6,10,0)</f>
        <v>0</v>
      </c>
      <c r="AH7" s="15">
        <f>IF(E7=7,9,0)</f>
        <v>0</v>
      </c>
      <c r="AI7" s="15">
        <f>IF(E7=8,8,0)</f>
        <v>0</v>
      </c>
      <c r="AJ7" s="15">
        <f>IF(E7=9,7,0)</f>
        <v>0</v>
      </c>
      <c r="AK7" s="15">
        <f>IF(E7=10,6,0)</f>
        <v>0</v>
      </c>
      <c r="AL7" s="15">
        <f>IF(E7=11,5,0)</f>
        <v>0</v>
      </c>
      <c r="AM7" s="15">
        <f>IF(E7=12,4,0)</f>
        <v>0</v>
      </c>
      <c r="AN7" s="15">
        <f>IF(E7=13,3,0)</f>
        <v>0</v>
      </c>
      <c r="AO7" s="15">
        <f>IF(E7=14,2,0)</f>
        <v>0</v>
      </c>
      <c r="AP7" s="15">
        <f>IF(E7=15,1,0)</f>
        <v>0</v>
      </c>
      <c r="AQ7" s="16">
        <v>26</v>
      </c>
      <c r="AR7" s="22"/>
      <c r="AS7" s="22">
        <v>23</v>
      </c>
      <c r="AT7" s="22"/>
      <c r="AU7" s="22"/>
      <c r="AV7" s="22"/>
      <c r="AW7" s="22"/>
      <c r="AX7" s="23">
        <f>AQ7+AR7+AS7+AT7+AU7+AV7+AW7</f>
        <v>49</v>
      </c>
    </row>
    <row r="8" spans="1:50" ht="18.75">
      <c r="A8" s="7">
        <f t="shared" si="0"/>
        <v>6</v>
      </c>
      <c r="B8" s="8" t="s">
        <v>59</v>
      </c>
      <c r="C8" s="37" t="s">
        <v>141</v>
      </c>
      <c r="D8" s="8" t="s">
        <v>37</v>
      </c>
      <c r="E8" s="9">
        <f>COUNTIF(F$3:F8,F8)</f>
        <v>6</v>
      </c>
      <c r="F8" s="17" t="s">
        <v>151</v>
      </c>
      <c r="G8" s="10">
        <f>SUM(I8:O8)</f>
        <v>10398</v>
      </c>
      <c r="H8" s="11" t="str">
        <f>CONCATENATE(E8,"º-",F8)</f>
        <v>6º-T-7</v>
      </c>
      <c r="I8" s="12">
        <f>SUM(P8*155,Q8)</f>
        <v>1671</v>
      </c>
      <c r="J8" s="12">
        <f>SUM(R8*155,S8)</f>
        <v>1726</v>
      </c>
      <c r="K8" s="12">
        <f>SUM(T8*196,U8)</f>
        <v>1842</v>
      </c>
      <c r="L8" s="12">
        <f>SUM(V8*196,W8)</f>
        <v>1761</v>
      </c>
      <c r="M8" s="12">
        <f>SUM(X8*135,Y8)</f>
        <v>1717</v>
      </c>
      <c r="N8" s="12">
        <f>SUM(Z8*135,AA8)</f>
        <v>1681</v>
      </c>
      <c r="O8" s="13"/>
      <c r="P8">
        <v>10</v>
      </c>
      <c r="Q8">
        <v>121</v>
      </c>
      <c r="R8">
        <v>11</v>
      </c>
      <c r="S8">
        <v>21</v>
      </c>
      <c r="T8">
        <v>9</v>
      </c>
      <c r="U8">
        <v>78</v>
      </c>
      <c r="V8">
        <v>8</v>
      </c>
      <c r="W8">
        <v>193</v>
      </c>
      <c r="X8">
        <v>12</v>
      </c>
      <c r="Y8">
        <v>97</v>
      </c>
      <c r="Z8">
        <v>12</v>
      </c>
      <c r="AA8" s="14">
        <v>61</v>
      </c>
      <c r="AB8" s="15">
        <f>IF(E8=1,20,0)</f>
        <v>0</v>
      </c>
      <c r="AC8" s="15">
        <f>IF(E8=2,17,0)</f>
        <v>0</v>
      </c>
      <c r="AD8" s="15">
        <f>IF(E8=3,15,0)</f>
        <v>0</v>
      </c>
      <c r="AE8" s="15">
        <f>IF(E8=4,13,0)</f>
        <v>0</v>
      </c>
      <c r="AF8" s="15">
        <f>IF(E8=5,11,0)</f>
        <v>0</v>
      </c>
      <c r="AG8" s="15">
        <f>IF(E8=6,10,0)</f>
        <v>10</v>
      </c>
      <c r="AH8" s="15">
        <f>IF(E8=7,9,0)</f>
        <v>0</v>
      </c>
      <c r="AI8" s="15">
        <f>IF(E8=8,8,0)</f>
        <v>0</v>
      </c>
      <c r="AJ8" s="15">
        <f>IF(E8=9,7,0)</f>
        <v>0</v>
      </c>
      <c r="AK8" s="15">
        <f>IF(E8=10,6,0)</f>
        <v>0</v>
      </c>
      <c r="AL8" s="15">
        <f>IF(E8=11,5,0)</f>
        <v>0</v>
      </c>
      <c r="AM8" s="15">
        <f>IF(E8=12,4,0)</f>
        <v>0</v>
      </c>
      <c r="AN8" s="15">
        <f>IF(E8=13,3,0)</f>
        <v>0</v>
      </c>
      <c r="AO8" s="15">
        <f>IF(E8=14,2,0)</f>
        <v>0</v>
      </c>
      <c r="AP8" s="15">
        <f>IF(E8=15,1,0)</f>
        <v>0</v>
      </c>
      <c r="AQ8" s="16">
        <v>23</v>
      </c>
      <c r="AR8" s="22">
        <v>16</v>
      </c>
      <c r="AS8" s="22"/>
      <c r="AT8" s="22"/>
      <c r="AU8" s="22"/>
      <c r="AV8" s="22"/>
      <c r="AW8" s="22"/>
      <c r="AX8" s="23">
        <f>AQ8+AR8+AS8+AT8+AU8+AV8+AW8</f>
        <v>39</v>
      </c>
    </row>
    <row r="9" spans="1:50" ht="18.75">
      <c r="A9" s="7">
        <f t="shared" si="0"/>
        <v>7</v>
      </c>
      <c r="B9" s="8" t="s">
        <v>116</v>
      </c>
      <c r="C9" s="38" t="s">
        <v>79</v>
      </c>
      <c r="D9" s="17" t="s">
        <v>37</v>
      </c>
      <c r="E9" s="9">
        <f>COUNTIF(F$3:F9,F9)</f>
        <v>7</v>
      </c>
      <c r="F9" s="17" t="s">
        <v>151</v>
      </c>
      <c r="G9" s="18">
        <f>SUM(I9:O9)</f>
        <v>9729</v>
      </c>
      <c r="H9" s="11" t="str">
        <f>CONCATENATE(E9,"º-",F9)</f>
        <v>7º-T-7</v>
      </c>
      <c r="I9" s="12">
        <f>SUM(P9*155,Q9)</f>
        <v>1700</v>
      </c>
      <c r="J9" s="12">
        <f>SUM(R9*155,S9)</f>
        <v>1638</v>
      </c>
      <c r="K9" s="12">
        <f>SUM(T9*196,U9)</f>
        <v>1653</v>
      </c>
      <c r="L9" s="12">
        <f>SUM(V9*196,W9)</f>
        <v>1577</v>
      </c>
      <c r="M9" s="12">
        <f>SUM(X9*135,Y9)</f>
        <v>1514</v>
      </c>
      <c r="N9" s="12">
        <f>SUM(Z9*135,AA9)</f>
        <v>1647</v>
      </c>
      <c r="O9" s="19"/>
      <c r="P9">
        <v>10</v>
      </c>
      <c r="Q9">
        <v>150</v>
      </c>
      <c r="R9">
        <v>10</v>
      </c>
      <c r="S9">
        <v>88</v>
      </c>
      <c r="T9">
        <v>8</v>
      </c>
      <c r="U9">
        <v>85</v>
      </c>
      <c r="V9">
        <v>8</v>
      </c>
      <c r="W9">
        <v>9</v>
      </c>
      <c r="X9">
        <v>11</v>
      </c>
      <c r="Y9">
        <v>29</v>
      </c>
      <c r="Z9">
        <v>12</v>
      </c>
      <c r="AA9" s="14">
        <v>27</v>
      </c>
      <c r="AB9" s="15">
        <f>IF(E9=1,20,0)</f>
        <v>0</v>
      </c>
      <c r="AC9" s="15">
        <f>IF(E9=2,17,0)</f>
        <v>0</v>
      </c>
      <c r="AD9" s="15">
        <f>IF(E9=3,15,0)</f>
        <v>0</v>
      </c>
      <c r="AE9" s="15">
        <f>IF(E9=4,13,0)</f>
        <v>0</v>
      </c>
      <c r="AF9" s="15">
        <f>IF(E9=5,11,0)</f>
        <v>0</v>
      </c>
      <c r="AG9" s="15">
        <f>IF(E9=6,10,0)</f>
        <v>0</v>
      </c>
      <c r="AH9" s="15">
        <f>IF(E9=7,9,0)</f>
        <v>9</v>
      </c>
      <c r="AI9" s="15">
        <f>IF(E9=8,8,0)</f>
        <v>0</v>
      </c>
      <c r="AJ9" s="15">
        <f>IF(E9=9,7,0)</f>
        <v>0</v>
      </c>
      <c r="AK9" s="15">
        <f>IF(E9=10,6,0)</f>
        <v>0</v>
      </c>
      <c r="AL9" s="15">
        <f>IF(E9=11,5,0)</f>
        <v>0</v>
      </c>
      <c r="AM9" s="15">
        <f>IF(E9=12,4,0)</f>
        <v>0</v>
      </c>
      <c r="AN9" s="15">
        <f>IF(E9=13,3,0)</f>
        <v>0</v>
      </c>
      <c r="AO9" s="15">
        <f>IF(E9=14,2,0)</f>
        <v>0</v>
      </c>
      <c r="AP9" s="15">
        <f>IF(E9=15,1,0)</f>
        <v>0</v>
      </c>
      <c r="AQ9" s="16">
        <v>20</v>
      </c>
      <c r="AR9" s="22">
        <v>18</v>
      </c>
      <c r="AS9" s="22"/>
      <c r="AT9" s="22"/>
      <c r="AU9" s="22"/>
      <c r="AV9" s="22"/>
      <c r="AW9" s="22"/>
      <c r="AX9" s="23">
        <f>AQ9+AR9+AS9+AT9+AU9+AV9+AW9</f>
        <v>38</v>
      </c>
    </row>
    <row r="10" spans="1:50" ht="18.75">
      <c r="A10" s="7">
        <f t="shared" si="0"/>
        <v>8</v>
      </c>
      <c r="B10" s="8" t="s">
        <v>27</v>
      </c>
      <c r="C10" s="37" t="s">
        <v>143</v>
      </c>
      <c r="D10" s="17"/>
      <c r="E10" s="9"/>
      <c r="F10" s="17" t="s">
        <v>151</v>
      </c>
      <c r="G10" s="18"/>
      <c r="H10" s="11"/>
      <c r="I10" s="12"/>
      <c r="J10" s="12"/>
      <c r="K10" s="12"/>
      <c r="L10" s="12"/>
      <c r="M10" s="12"/>
      <c r="N10" s="12"/>
      <c r="O10" s="19"/>
      <c r="AA10" s="1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  <c r="AR10" s="22">
        <v>14</v>
      </c>
      <c r="AS10" s="22">
        <v>18</v>
      </c>
      <c r="AT10" s="22"/>
      <c r="AU10" s="22"/>
      <c r="AV10" s="22"/>
      <c r="AW10" s="22"/>
      <c r="AX10" s="23">
        <f>AQ10+AR10+AS10+AT10+AU10+AV10+AW10</f>
        <v>32</v>
      </c>
    </row>
    <row r="11" spans="1:50" ht="18.75">
      <c r="A11" s="7">
        <f t="shared" si="0"/>
        <v>9</v>
      </c>
      <c r="B11" s="8" t="s">
        <v>27</v>
      </c>
      <c r="C11" s="37" t="s">
        <v>112</v>
      </c>
      <c r="D11" s="17" t="s">
        <v>37</v>
      </c>
      <c r="E11" s="9">
        <f>COUNTIF(F$3:F11,F11)</f>
        <v>9</v>
      </c>
      <c r="F11" s="17" t="s">
        <v>151</v>
      </c>
      <c r="G11" s="18">
        <f>SUM(I11:O11)</f>
        <v>8153</v>
      </c>
      <c r="H11" s="11" t="str">
        <f>CONCATENATE(E11,"º-",F11)</f>
        <v>9º-T-7</v>
      </c>
      <c r="I11" s="12">
        <f>SUM(P11*155,Q11)</f>
        <v>1370</v>
      </c>
      <c r="J11" s="12">
        <f>SUM(R11*155,S11)</f>
        <v>1423</v>
      </c>
      <c r="K11" s="12">
        <f>SUM(T11*196,U11)</f>
        <v>1359</v>
      </c>
      <c r="L11" s="12">
        <f>SUM(V11*196,W11)</f>
        <v>1386</v>
      </c>
      <c r="M11" s="12">
        <f>SUM(X11*135,Y11)</f>
        <v>1237</v>
      </c>
      <c r="N11" s="12">
        <f>SUM(Z11*135,AA11)</f>
        <v>1378</v>
      </c>
      <c r="O11" s="19"/>
      <c r="P11">
        <v>8</v>
      </c>
      <c r="Q11">
        <v>130</v>
      </c>
      <c r="R11">
        <v>9</v>
      </c>
      <c r="S11">
        <v>28</v>
      </c>
      <c r="T11">
        <v>6</v>
      </c>
      <c r="U11">
        <v>183</v>
      </c>
      <c r="V11">
        <v>7</v>
      </c>
      <c r="W11">
        <v>14</v>
      </c>
      <c r="X11">
        <v>9</v>
      </c>
      <c r="Y11">
        <v>22</v>
      </c>
      <c r="Z11">
        <v>10</v>
      </c>
      <c r="AA11" s="14">
        <v>28</v>
      </c>
      <c r="AB11" s="15">
        <f>IF(E11=1,20,0)</f>
        <v>0</v>
      </c>
      <c r="AC11" s="15">
        <f>IF(E11=2,17,0)</f>
        <v>0</v>
      </c>
      <c r="AD11" s="15">
        <f>IF(E11=3,15,0)</f>
        <v>0</v>
      </c>
      <c r="AE11" s="15">
        <f>IF(E11=4,13,0)</f>
        <v>0</v>
      </c>
      <c r="AF11" s="15">
        <f>IF(E11=5,11,0)</f>
        <v>0</v>
      </c>
      <c r="AG11" s="15">
        <f>IF(E11=6,10,0)</f>
        <v>0</v>
      </c>
      <c r="AH11" s="15">
        <f>IF(E11=7,9,0)</f>
        <v>0</v>
      </c>
      <c r="AI11" s="15">
        <f>IF(E11=8,8,0)</f>
        <v>0</v>
      </c>
      <c r="AJ11" s="15">
        <f>IF(E11=9,7,0)</f>
        <v>7</v>
      </c>
      <c r="AK11" s="15">
        <f>IF(E11=10,6,0)</f>
        <v>0</v>
      </c>
      <c r="AL11" s="15">
        <f>IF(E11=11,5,0)</f>
        <v>0</v>
      </c>
      <c r="AM11" s="15">
        <f>IF(E11=12,4,0)</f>
        <v>0</v>
      </c>
      <c r="AN11" s="15">
        <f>IF(E11=13,3,0)</f>
        <v>0</v>
      </c>
      <c r="AO11" s="15">
        <f>IF(E11=14,2,0)</f>
        <v>0</v>
      </c>
      <c r="AP11" s="15">
        <f>IF(E11=15,1,0)</f>
        <v>0</v>
      </c>
      <c r="AQ11" s="16"/>
      <c r="AR11" s="22">
        <v>13</v>
      </c>
      <c r="AS11" s="22">
        <v>16</v>
      </c>
      <c r="AT11" s="22"/>
      <c r="AU11" s="22"/>
      <c r="AV11" s="22"/>
      <c r="AW11" s="22"/>
      <c r="AX11" s="23">
        <f>AQ11+AR11+AS11+AT11+AU11+AV11+AW11</f>
        <v>29</v>
      </c>
    </row>
    <row r="12" spans="1:50" ht="18.75">
      <c r="A12" s="7">
        <f t="shared" si="0"/>
        <v>10</v>
      </c>
      <c r="B12" s="8" t="s">
        <v>27</v>
      </c>
      <c r="C12" s="37" t="s">
        <v>146</v>
      </c>
      <c r="D12" s="17" t="s">
        <v>37</v>
      </c>
      <c r="E12" s="9">
        <f>COUNTIF(F$3:F12,F12)</f>
        <v>10</v>
      </c>
      <c r="F12" s="17" t="s">
        <v>151</v>
      </c>
      <c r="G12" s="18">
        <f>SUM(I12:O12)</f>
        <v>9432</v>
      </c>
      <c r="H12" s="11" t="str">
        <f>CONCATENATE(E12,"º-",F12)</f>
        <v>10º-T-7</v>
      </c>
      <c r="I12" s="12">
        <f>SUM(P12*155,Q12)</f>
        <v>1570</v>
      </c>
      <c r="J12" s="12">
        <f>SUM(R12*155,S12)</f>
        <v>1666</v>
      </c>
      <c r="K12" s="12">
        <f>SUM(T12*196,U12)</f>
        <v>1438</v>
      </c>
      <c r="L12" s="12">
        <f>SUM(V12*196,W12)</f>
        <v>1598</v>
      </c>
      <c r="M12" s="12">
        <f>SUM(X12*135,Y12)</f>
        <v>1463</v>
      </c>
      <c r="N12" s="12">
        <f>SUM(Z12*135,AA12)</f>
        <v>1697</v>
      </c>
      <c r="O12" s="19"/>
      <c r="P12">
        <v>10</v>
      </c>
      <c r="Q12">
        <v>20</v>
      </c>
      <c r="R12">
        <v>10</v>
      </c>
      <c r="S12">
        <v>116</v>
      </c>
      <c r="T12">
        <v>7</v>
      </c>
      <c r="U12">
        <v>66</v>
      </c>
      <c r="V12">
        <v>8</v>
      </c>
      <c r="W12">
        <v>30</v>
      </c>
      <c r="X12">
        <v>10</v>
      </c>
      <c r="Y12">
        <v>113</v>
      </c>
      <c r="Z12">
        <v>12</v>
      </c>
      <c r="AA12" s="14">
        <v>77</v>
      </c>
      <c r="AB12" s="15">
        <f>IF(E12=1,20,0)</f>
        <v>0</v>
      </c>
      <c r="AC12" s="15">
        <f>IF(E12=2,17,0)</f>
        <v>0</v>
      </c>
      <c r="AD12" s="15">
        <f>IF(E12=3,15,0)</f>
        <v>0</v>
      </c>
      <c r="AE12" s="15">
        <f>IF(E12=4,13,0)</f>
        <v>0</v>
      </c>
      <c r="AF12" s="15">
        <f>IF(E12=5,11,0)</f>
        <v>0</v>
      </c>
      <c r="AG12" s="15">
        <f>IF(E12=6,10,0)</f>
        <v>0</v>
      </c>
      <c r="AH12" s="15">
        <f>IF(E12=7,9,0)</f>
        <v>0</v>
      </c>
      <c r="AI12" s="15">
        <f>IF(E12=8,8,0)</f>
        <v>0</v>
      </c>
      <c r="AJ12" s="15">
        <f>IF(E12=9,7,0)</f>
        <v>0</v>
      </c>
      <c r="AK12" s="15">
        <f>IF(E12=10,6,0)</f>
        <v>6</v>
      </c>
      <c r="AL12" s="15">
        <f>IF(E12=11,5,0)</f>
        <v>0</v>
      </c>
      <c r="AM12" s="15">
        <f>IF(E12=12,4,0)</f>
        <v>0</v>
      </c>
      <c r="AN12" s="15">
        <f>IF(E12=13,3,0)</f>
        <v>0</v>
      </c>
      <c r="AO12" s="15">
        <f>IF(E12=14,2,0)</f>
        <v>0</v>
      </c>
      <c r="AP12" s="15">
        <f>IF(E12=15,1,0)</f>
        <v>0</v>
      </c>
      <c r="AQ12" s="16"/>
      <c r="AR12" s="22">
        <v>12</v>
      </c>
      <c r="AS12" s="22">
        <v>14</v>
      </c>
      <c r="AT12" s="22"/>
      <c r="AU12" s="22"/>
      <c r="AV12" s="22"/>
      <c r="AW12" s="22"/>
      <c r="AX12" s="23">
        <f>AQ12+AR12+AS12+AT12+AU12+AV12+AW12</f>
        <v>26</v>
      </c>
    </row>
    <row r="13" spans="1:50" ht="18.75">
      <c r="A13" s="7">
        <f t="shared" si="0"/>
        <v>11</v>
      </c>
      <c r="B13" s="8" t="s">
        <v>27</v>
      </c>
      <c r="C13" s="37" t="s">
        <v>125</v>
      </c>
      <c r="D13" s="17" t="s">
        <v>37</v>
      </c>
      <c r="E13" s="9">
        <f>COUNTIF(F$3:F13,F13)</f>
        <v>11</v>
      </c>
      <c r="F13" s="17" t="s">
        <v>151</v>
      </c>
      <c r="G13" s="18">
        <f>SUM(I13:O13)</f>
        <v>10369</v>
      </c>
      <c r="H13" s="11" t="str">
        <f>CONCATENATE(E13,"º-",F13)</f>
        <v>11º-T-7</v>
      </c>
      <c r="I13" s="12">
        <f>SUM(P13*155,Q13)</f>
        <v>1741</v>
      </c>
      <c r="J13" s="12">
        <f>SUM(R13*155,S13)</f>
        <v>1799</v>
      </c>
      <c r="K13" s="12">
        <f>SUM(T13*196,U13)</f>
        <v>1785</v>
      </c>
      <c r="L13" s="12">
        <f>SUM(V13*196,W13)</f>
        <v>1731</v>
      </c>
      <c r="M13" s="12">
        <f>SUM(X13*135,Y13)</f>
        <v>1678</v>
      </c>
      <c r="N13" s="12">
        <f>SUM(Z13*135,AA13)</f>
        <v>1635</v>
      </c>
      <c r="O13" s="19"/>
      <c r="P13">
        <v>11</v>
      </c>
      <c r="Q13">
        <v>36</v>
      </c>
      <c r="R13">
        <v>11</v>
      </c>
      <c r="S13">
        <v>94</v>
      </c>
      <c r="T13">
        <v>9</v>
      </c>
      <c r="U13">
        <v>21</v>
      </c>
      <c r="V13">
        <v>8</v>
      </c>
      <c r="W13">
        <v>163</v>
      </c>
      <c r="X13">
        <v>12</v>
      </c>
      <c r="Y13">
        <v>58</v>
      </c>
      <c r="Z13">
        <v>12</v>
      </c>
      <c r="AA13" s="14">
        <v>15</v>
      </c>
      <c r="AB13" s="15">
        <f>IF(E13=1,20,0)</f>
        <v>0</v>
      </c>
      <c r="AC13" s="15">
        <f>IF(E13=2,17,0)</f>
        <v>0</v>
      </c>
      <c r="AD13" s="15">
        <f>IF(E13=3,15,0)</f>
        <v>0</v>
      </c>
      <c r="AE13" s="15">
        <f>IF(E13=4,13,0)</f>
        <v>0</v>
      </c>
      <c r="AF13" s="15">
        <f>IF(E13=5,11,0)</f>
        <v>0</v>
      </c>
      <c r="AG13" s="15">
        <f>IF(E13=6,10,0)</f>
        <v>0</v>
      </c>
      <c r="AH13" s="15">
        <f>IF(E13=7,9,0)</f>
        <v>0</v>
      </c>
      <c r="AI13" s="15">
        <f>IF(E13=8,8,0)</f>
        <v>0</v>
      </c>
      <c r="AJ13" s="15">
        <f>IF(E13=9,7,0)</f>
        <v>0</v>
      </c>
      <c r="AK13" s="15">
        <f>IF(E13=10,6,0)</f>
        <v>0</v>
      </c>
      <c r="AL13" s="15">
        <f>IF(E13=11,5,0)</f>
        <v>5</v>
      </c>
      <c r="AM13" s="15">
        <f>IF(E13=12,4,0)</f>
        <v>0</v>
      </c>
      <c r="AN13" s="15">
        <f>IF(E13=13,3,0)</f>
        <v>0</v>
      </c>
      <c r="AO13" s="15">
        <f>IF(E13=14,2,0)</f>
        <v>0</v>
      </c>
      <c r="AP13" s="15">
        <f>IF(E13=15,1,0)</f>
        <v>0</v>
      </c>
      <c r="AQ13" s="16">
        <v>13</v>
      </c>
      <c r="AR13" s="22">
        <v>11</v>
      </c>
      <c r="AS13" s="22"/>
      <c r="AT13" s="22"/>
      <c r="AU13" s="22"/>
      <c r="AV13" s="22"/>
      <c r="AW13" s="22"/>
      <c r="AX13" s="23">
        <f>AQ13+AR13+AS13+AT13+AU13+AV13+AW13</f>
        <v>24</v>
      </c>
    </row>
    <row r="14" spans="1:50" ht="18.75">
      <c r="A14" s="7">
        <f t="shared" si="0"/>
        <v>12</v>
      </c>
      <c r="B14" s="8" t="s">
        <v>27</v>
      </c>
      <c r="C14" s="37" t="s">
        <v>120</v>
      </c>
      <c r="D14" s="20" t="s">
        <v>37</v>
      </c>
      <c r="E14" s="9">
        <f>COUNTIF(F$3:F14,F14)</f>
        <v>12</v>
      </c>
      <c r="F14" s="17" t="s">
        <v>151</v>
      </c>
      <c r="G14" s="18">
        <f>SUM(I14:O14)</f>
        <v>10703</v>
      </c>
      <c r="H14" s="11" t="str">
        <f>CONCATENATE(E14,"º-",F14)</f>
        <v>12º-T-7</v>
      </c>
      <c r="I14" s="12">
        <f>SUM(P14*155,Q14)</f>
        <v>1754</v>
      </c>
      <c r="J14" s="12">
        <f>SUM(R14*155,S14)</f>
        <v>1812</v>
      </c>
      <c r="K14" s="12">
        <f>SUM(T14*196,U14)</f>
        <v>1803</v>
      </c>
      <c r="L14" s="12">
        <f>SUM(V14*196,W14)</f>
        <v>1807</v>
      </c>
      <c r="M14" s="12">
        <f>SUM(X14*135,Y14)</f>
        <v>1805</v>
      </c>
      <c r="N14" s="12">
        <f>SUM(Z14*135,AA14)</f>
        <v>1722</v>
      </c>
      <c r="O14" s="19"/>
      <c r="P14">
        <v>11</v>
      </c>
      <c r="Q14">
        <v>49</v>
      </c>
      <c r="R14">
        <v>11</v>
      </c>
      <c r="S14">
        <v>107</v>
      </c>
      <c r="T14">
        <v>9</v>
      </c>
      <c r="U14">
        <v>39</v>
      </c>
      <c r="V14">
        <v>9</v>
      </c>
      <c r="W14">
        <v>43</v>
      </c>
      <c r="X14">
        <v>13</v>
      </c>
      <c r="Y14">
        <v>50</v>
      </c>
      <c r="Z14">
        <v>12</v>
      </c>
      <c r="AA14" s="14">
        <v>102</v>
      </c>
      <c r="AB14" s="15">
        <f>IF(E14=1,20,0)</f>
        <v>0</v>
      </c>
      <c r="AC14" s="15">
        <f>IF(E14=2,17,0)</f>
        <v>0</v>
      </c>
      <c r="AD14" s="15">
        <f>IF(E14=3,15,0)</f>
        <v>0</v>
      </c>
      <c r="AE14" s="15">
        <f>IF(E14=4,13,0)</f>
        <v>0</v>
      </c>
      <c r="AF14" s="15">
        <f>IF(E14=5,11,0)</f>
        <v>0</v>
      </c>
      <c r="AG14" s="15">
        <f>IF(E14=6,10,0)</f>
        <v>0</v>
      </c>
      <c r="AH14" s="15">
        <f>IF(E14=7,9,0)</f>
        <v>0</v>
      </c>
      <c r="AI14" s="15">
        <f>IF(E14=8,8,0)</f>
        <v>0</v>
      </c>
      <c r="AJ14" s="15">
        <f>IF(E14=9,7,0)</f>
        <v>0</v>
      </c>
      <c r="AK14" s="15">
        <f>IF(E14=10,6,0)</f>
        <v>0</v>
      </c>
      <c r="AL14" s="15">
        <f>IF(E14=11,5,0)</f>
        <v>0</v>
      </c>
      <c r="AM14" s="15">
        <f>IF(E14=12,4,0)</f>
        <v>4</v>
      </c>
      <c r="AN14" s="15">
        <f>IF(E14=13,3,0)</f>
        <v>0</v>
      </c>
      <c r="AO14" s="15">
        <f>IF(E14=14,2,0)</f>
        <v>0</v>
      </c>
      <c r="AP14" s="15">
        <f>IF(E14=15,1,0)</f>
        <v>0</v>
      </c>
      <c r="AQ14" s="16">
        <v>14</v>
      </c>
      <c r="AR14" s="22"/>
      <c r="AS14" s="22"/>
      <c r="AT14" s="22"/>
      <c r="AU14" s="22"/>
      <c r="AV14" s="22"/>
      <c r="AW14" s="22"/>
      <c r="AX14" s="23">
        <f>AQ14+AR14+AS14+AT14+AU14+AV14+AW14</f>
        <v>14</v>
      </c>
    </row>
    <row r="15" spans="1:50" ht="18.75">
      <c r="A15" s="7">
        <f t="shared" si="0"/>
        <v>13</v>
      </c>
      <c r="B15" s="8" t="s">
        <v>188</v>
      </c>
      <c r="C15" s="37" t="s">
        <v>192</v>
      </c>
      <c r="D15" s="17" t="s">
        <v>37</v>
      </c>
      <c r="E15" s="9">
        <f>COUNTIF(F$3:F15,F15)</f>
        <v>13</v>
      </c>
      <c r="F15" s="17" t="s">
        <v>151</v>
      </c>
      <c r="G15" s="18">
        <f>SUM(I15:O15)</f>
        <v>10495</v>
      </c>
      <c r="H15" s="11" t="str">
        <f>CONCATENATE(E15,"º-",F15)</f>
        <v>13º-T-7</v>
      </c>
      <c r="I15" s="12">
        <f>SUM(P15*155,Q15)</f>
        <v>1742</v>
      </c>
      <c r="J15" s="12">
        <f>SUM(R15*155,S15)</f>
        <v>1749</v>
      </c>
      <c r="K15" s="12">
        <f>SUM(T15*196,U15)</f>
        <v>1788</v>
      </c>
      <c r="L15" s="12">
        <f>SUM(V15*196,W15)</f>
        <v>1680</v>
      </c>
      <c r="M15" s="12">
        <f>SUM(X15*135,Y15)</f>
        <v>1753</v>
      </c>
      <c r="N15" s="12">
        <f>SUM(Z15*135,AA15)</f>
        <v>1783</v>
      </c>
      <c r="O15" s="19"/>
      <c r="P15">
        <v>11</v>
      </c>
      <c r="Q15">
        <v>37</v>
      </c>
      <c r="R15">
        <v>11</v>
      </c>
      <c r="S15">
        <v>44</v>
      </c>
      <c r="T15">
        <v>9</v>
      </c>
      <c r="U15">
        <v>24</v>
      </c>
      <c r="V15">
        <v>8</v>
      </c>
      <c r="W15">
        <v>112</v>
      </c>
      <c r="X15">
        <v>12</v>
      </c>
      <c r="Y15">
        <v>133</v>
      </c>
      <c r="Z15">
        <v>13</v>
      </c>
      <c r="AA15" s="14">
        <v>28</v>
      </c>
      <c r="AB15" s="15">
        <f>IF(E15=1,20,0)</f>
        <v>0</v>
      </c>
      <c r="AC15" s="15">
        <f>IF(E15=2,17,0)</f>
        <v>0</v>
      </c>
      <c r="AD15" s="15">
        <f>IF(E15=3,15,0)</f>
        <v>0</v>
      </c>
      <c r="AE15" s="15">
        <f>IF(E15=4,13,0)</f>
        <v>0</v>
      </c>
      <c r="AF15" s="15">
        <f>IF(E15=5,11,0)</f>
        <v>0</v>
      </c>
      <c r="AG15" s="15">
        <f>IF(E15=6,10,0)</f>
        <v>0</v>
      </c>
      <c r="AH15" s="15">
        <f>IF(E15=7,9,0)</f>
        <v>0</v>
      </c>
      <c r="AI15" s="15">
        <f>IF(E15=8,8,0)</f>
        <v>0</v>
      </c>
      <c r="AJ15" s="15">
        <f>IF(E15=9,7,0)</f>
        <v>0</v>
      </c>
      <c r="AK15" s="15">
        <f>IF(E15=10,6,0)</f>
        <v>0</v>
      </c>
      <c r="AL15" s="15">
        <f>IF(E15=11,5,0)</f>
        <v>0</v>
      </c>
      <c r="AM15" s="15">
        <f>IF(E15=12,4,0)</f>
        <v>0</v>
      </c>
      <c r="AN15" s="15">
        <f>IF(E15=13,3,0)</f>
        <v>3</v>
      </c>
      <c r="AO15" s="15">
        <f>IF(E15=14,2,0)</f>
        <v>0</v>
      </c>
      <c r="AP15" s="15">
        <f>IF(E15=15,1,0)</f>
        <v>0</v>
      </c>
      <c r="AQ15" s="16"/>
      <c r="AR15" s="22"/>
      <c r="AS15" s="22">
        <v>13</v>
      </c>
      <c r="AT15" s="22"/>
      <c r="AU15" s="22"/>
      <c r="AV15" s="22"/>
      <c r="AW15" s="22"/>
      <c r="AX15" s="23">
        <f>AQ15+AR15+AS15+AT15+AU15+AV15+AW15</f>
        <v>13</v>
      </c>
    </row>
    <row r="16" spans="1:50" ht="18.75">
      <c r="A16" s="7">
        <f t="shared" si="0"/>
        <v>14</v>
      </c>
      <c r="B16" s="8"/>
      <c r="C16" s="37"/>
      <c r="D16" s="17"/>
      <c r="E16" s="9"/>
      <c r="F16" s="17" t="s">
        <v>151</v>
      </c>
      <c r="G16" s="18"/>
      <c r="H16" s="11"/>
      <c r="I16" s="12"/>
      <c r="J16" s="12"/>
      <c r="K16" s="12"/>
      <c r="L16" s="12"/>
      <c r="M16" s="12"/>
      <c r="N16" s="12"/>
      <c r="O16" s="19"/>
      <c r="AA16" s="14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  <c r="AR16" s="22"/>
      <c r="AS16" s="22"/>
      <c r="AT16" s="22"/>
      <c r="AU16" s="22"/>
      <c r="AV16" s="22"/>
      <c r="AW16" s="22"/>
      <c r="AX16" s="23">
        <f aca="true" t="shared" si="1" ref="AX3:AX41">AQ16+AR16+AS16+AT16+AU16+AV16+AW16</f>
        <v>0</v>
      </c>
    </row>
    <row r="17" spans="1:50" ht="18.75">
      <c r="A17" s="7">
        <f t="shared" si="0"/>
        <v>15</v>
      </c>
      <c r="B17" s="8"/>
      <c r="C17" s="36"/>
      <c r="D17" s="17"/>
      <c r="E17" s="9"/>
      <c r="F17" s="17" t="s">
        <v>151</v>
      </c>
      <c r="G17" s="18"/>
      <c r="H17" s="11"/>
      <c r="I17" s="12"/>
      <c r="J17" s="12"/>
      <c r="K17" s="12"/>
      <c r="L17" s="12"/>
      <c r="M17" s="12"/>
      <c r="N17" s="12"/>
      <c r="O17" s="19"/>
      <c r="AA17" s="14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22"/>
      <c r="AS17" s="22"/>
      <c r="AT17" s="22"/>
      <c r="AU17" s="22"/>
      <c r="AV17" s="22"/>
      <c r="AW17" s="22"/>
      <c r="AX17" s="23">
        <f t="shared" si="1"/>
        <v>0</v>
      </c>
    </row>
    <row r="18" spans="1:50" ht="18.75">
      <c r="A18" s="7">
        <f t="shared" si="0"/>
        <v>16</v>
      </c>
      <c r="B18" s="8"/>
      <c r="C18" s="37"/>
      <c r="D18" s="17"/>
      <c r="E18" s="9"/>
      <c r="F18" s="17" t="s">
        <v>151</v>
      </c>
      <c r="G18" s="18"/>
      <c r="H18" s="11"/>
      <c r="I18" s="12"/>
      <c r="J18" s="12"/>
      <c r="K18" s="12"/>
      <c r="L18" s="12"/>
      <c r="M18" s="12"/>
      <c r="N18" s="12"/>
      <c r="O18" s="19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AR18" s="22"/>
      <c r="AS18" s="22"/>
      <c r="AT18" s="22"/>
      <c r="AU18" s="22"/>
      <c r="AV18" s="22"/>
      <c r="AW18" s="22"/>
      <c r="AX18" s="23">
        <f t="shared" si="1"/>
        <v>0</v>
      </c>
    </row>
    <row r="19" spans="1:50" ht="18.75">
      <c r="A19" s="7">
        <f t="shared" si="0"/>
        <v>17</v>
      </c>
      <c r="B19" s="8"/>
      <c r="C19" s="37"/>
      <c r="D19" s="17" t="s">
        <v>37</v>
      </c>
      <c r="E19" s="9">
        <f>COUNTIF(F$3:F19,F19)</f>
        <v>17</v>
      </c>
      <c r="F19" s="17" t="s">
        <v>151</v>
      </c>
      <c r="G19" s="18">
        <f aca="true" t="shared" si="2" ref="G19:G26">SUM(I19:O19)</f>
        <v>8153</v>
      </c>
      <c r="H19" s="11" t="str">
        <f aca="true" t="shared" si="3" ref="H19:H26">CONCATENATE(E19,"º-",F19)</f>
        <v>17º-T-7</v>
      </c>
      <c r="I19" s="12">
        <f aca="true" t="shared" si="4" ref="I19:I26">SUM(P19*155,Q19)</f>
        <v>1370</v>
      </c>
      <c r="J19" s="12">
        <f aca="true" t="shared" si="5" ref="J19:J26">SUM(R19*155,S19)</f>
        <v>1423</v>
      </c>
      <c r="K19" s="12">
        <f aca="true" t="shared" si="6" ref="K19:K26">SUM(T19*196,U19)</f>
        <v>1359</v>
      </c>
      <c r="L19" s="12">
        <f aca="true" t="shared" si="7" ref="L19:L26">SUM(V19*196,W19)</f>
        <v>1386</v>
      </c>
      <c r="M19" s="12">
        <f aca="true" t="shared" si="8" ref="M19:M26">SUM(X19*135,Y19)</f>
        <v>1237</v>
      </c>
      <c r="N19" s="12">
        <f aca="true" t="shared" si="9" ref="N19:N26">SUM(Z19*135,AA19)</f>
        <v>1378</v>
      </c>
      <c r="O19" s="19"/>
      <c r="P19">
        <v>8</v>
      </c>
      <c r="Q19">
        <v>130</v>
      </c>
      <c r="R19">
        <v>9</v>
      </c>
      <c r="S19">
        <v>28</v>
      </c>
      <c r="T19">
        <v>6</v>
      </c>
      <c r="U19">
        <v>183</v>
      </c>
      <c r="V19">
        <v>7</v>
      </c>
      <c r="W19">
        <v>14</v>
      </c>
      <c r="X19">
        <v>9</v>
      </c>
      <c r="Y19">
        <v>22</v>
      </c>
      <c r="Z19">
        <v>10</v>
      </c>
      <c r="AA19" s="14">
        <v>28</v>
      </c>
      <c r="AB19" s="15">
        <f aca="true" t="shared" si="10" ref="AB19:AB26">IF(E19=1,20,0)</f>
        <v>0</v>
      </c>
      <c r="AC19" s="15">
        <f aca="true" t="shared" si="11" ref="AC19:AC26">IF(E19=2,17,0)</f>
        <v>0</v>
      </c>
      <c r="AD19" s="15">
        <f aca="true" t="shared" si="12" ref="AD19:AD26">IF(E19=3,15,0)</f>
        <v>0</v>
      </c>
      <c r="AE19" s="15">
        <f aca="true" t="shared" si="13" ref="AE19:AE26">IF(E19=4,13,0)</f>
        <v>0</v>
      </c>
      <c r="AF19" s="15">
        <f aca="true" t="shared" si="14" ref="AF19:AF26">IF(E19=5,11,0)</f>
        <v>0</v>
      </c>
      <c r="AG19" s="15">
        <f aca="true" t="shared" si="15" ref="AG19:AG26">IF(E19=6,10,0)</f>
        <v>0</v>
      </c>
      <c r="AH19" s="15">
        <f aca="true" t="shared" si="16" ref="AH19:AH26">IF(E19=7,9,0)</f>
        <v>0</v>
      </c>
      <c r="AI19" s="15">
        <f aca="true" t="shared" si="17" ref="AI19:AI26">IF(E19=8,8,0)</f>
        <v>0</v>
      </c>
      <c r="AJ19" s="15">
        <f aca="true" t="shared" si="18" ref="AJ19:AJ26">IF(E19=9,7,0)</f>
        <v>0</v>
      </c>
      <c r="AK19" s="15">
        <f aca="true" t="shared" si="19" ref="AK19:AK26">IF(E19=10,6,0)</f>
        <v>0</v>
      </c>
      <c r="AL19" s="15">
        <f aca="true" t="shared" si="20" ref="AL19:AL26">IF(E19=11,5,0)</f>
        <v>0</v>
      </c>
      <c r="AM19" s="15">
        <f aca="true" t="shared" si="21" ref="AM19:AM26">IF(E19=12,4,0)</f>
        <v>0</v>
      </c>
      <c r="AN19" s="15">
        <f aca="true" t="shared" si="22" ref="AN19:AN26">IF(E19=13,3,0)</f>
        <v>0</v>
      </c>
      <c r="AO19" s="15">
        <f aca="true" t="shared" si="23" ref="AO19:AO26">IF(E19=14,2,0)</f>
        <v>0</v>
      </c>
      <c r="AP19" s="15">
        <f aca="true" t="shared" si="24" ref="AP19:AP26">IF(E19=15,1,0)</f>
        <v>0</v>
      </c>
      <c r="AQ19" s="16"/>
      <c r="AR19" s="22"/>
      <c r="AS19" s="22"/>
      <c r="AT19" s="22"/>
      <c r="AU19" s="22"/>
      <c r="AV19" s="22"/>
      <c r="AW19" s="22"/>
      <c r="AX19" s="23">
        <f t="shared" si="1"/>
        <v>0</v>
      </c>
    </row>
    <row r="20" spans="1:50" ht="18.75">
      <c r="A20" s="7">
        <f t="shared" si="0"/>
        <v>18</v>
      </c>
      <c r="B20" s="8"/>
      <c r="C20" s="37"/>
      <c r="D20" s="17" t="s">
        <v>37</v>
      </c>
      <c r="E20" s="9">
        <f>COUNTIF(F$3:F20,F20)</f>
        <v>18</v>
      </c>
      <c r="F20" s="17" t="s">
        <v>151</v>
      </c>
      <c r="G20" s="18">
        <f t="shared" si="2"/>
        <v>9432</v>
      </c>
      <c r="H20" s="11" t="str">
        <f t="shared" si="3"/>
        <v>18º-T-7</v>
      </c>
      <c r="I20" s="12">
        <f t="shared" si="4"/>
        <v>1570</v>
      </c>
      <c r="J20" s="12">
        <f t="shared" si="5"/>
        <v>1666</v>
      </c>
      <c r="K20" s="12">
        <f t="shared" si="6"/>
        <v>1438</v>
      </c>
      <c r="L20" s="12">
        <f t="shared" si="7"/>
        <v>1598</v>
      </c>
      <c r="M20" s="12">
        <f t="shared" si="8"/>
        <v>1463</v>
      </c>
      <c r="N20" s="12">
        <f t="shared" si="9"/>
        <v>1697</v>
      </c>
      <c r="O20" s="19"/>
      <c r="P20">
        <v>10</v>
      </c>
      <c r="Q20">
        <v>20</v>
      </c>
      <c r="R20">
        <v>10</v>
      </c>
      <c r="S20">
        <v>116</v>
      </c>
      <c r="T20">
        <v>7</v>
      </c>
      <c r="U20">
        <v>66</v>
      </c>
      <c r="V20">
        <v>8</v>
      </c>
      <c r="W20">
        <v>30</v>
      </c>
      <c r="X20">
        <v>10</v>
      </c>
      <c r="Y20">
        <v>113</v>
      </c>
      <c r="Z20">
        <v>12</v>
      </c>
      <c r="AA20" s="14">
        <v>77</v>
      </c>
      <c r="AB20" s="15">
        <f t="shared" si="10"/>
        <v>0</v>
      </c>
      <c r="AC20" s="15">
        <f t="shared" si="11"/>
        <v>0</v>
      </c>
      <c r="AD20" s="15">
        <f t="shared" si="12"/>
        <v>0</v>
      </c>
      <c r="AE20" s="15">
        <f t="shared" si="13"/>
        <v>0</v>
      </c>
      <c r="AF20" s="15">
        <f t="shared" si="14"/>
        <v>0</v>
      </c>
      <c r="AG20" s="15">
        <f t="shared" si="15"/>
        <v>0</v>
      </c>
      <c r="AH20" s="15">
        <f t="shared" si="16"/>
        <v>0</v>
      </c>
      <c r="AI20" s="15">
        <f t="shared" si="17"/>
        <v>0</v>
      </c>
      <c r="AJ20" s="15">
        <f t="shared" si="18"/>
        <v>0</v>
      </c>
      <c r="AK20" s="15">
        <f t="shared" si="19"/>
        <v>0</v>
      </c>
      <c r="AL20" s="15">
        <f t="shared" si="20"/>
        <v>0</v>
      </c>
      <c r="AM20" s="15">
        <f t="shared" si="21"/>
        <v>0</v>
      </c>
      <c r="AN20" s="15">
        <f t="shared" si="22"/>
        <v>0</v>
      </c>
      <c r="AO20" s="15">
        <f t="shared" si="23"/>
        <v>0</v>
      </c>
      <c r="AP20" s="15">
        <f t="shared" si="24"/>
        <v>0</v>
      </c>
      <c r="AQ20" s="16"/>
      <c r="AR20" s="22"/>
      <c r="AS20" s="22"/>
      <c r="AT20" s="22"/>
      <c r="AU20" s="22"/>
      <c r="AV20" s="22"/>
      <c r="AW20" s="22"/>
      <c r="AX20" s="23">
        <f t="shared" si="1"/>
        <v>0</v>
      </c>
    </row>
    <row r="21" spans="1:50" ht="18.75">
      <c r="A21" s="7">
        <f t="shared" si="0"/>
        <v>19</v>
      </c>
      <c r="B21" s="8"/>
      <c r="C21" s="37"/>
      <c r="D21" s="17" t="s">
        <v>37</v>
      </c>
      <c r="E21" s="9">
        <f>COUNTIF(F$3:F21,F21)</f>
        <v>19</v>
      </c>
      <c r="F21" s="17" t="s">
        <v>151</v>
      </c>
      <c r="G21" s="18">
        <f t="shared" si="2"/>
        <v>8412</v>
      </c>
      <c r="H21" s="11" t="str">
        <f t="shared" si="3"/>
        <v>19º-T-7</v>
      </c>
      <c r="I21" s="12">
        <f t="shared" si="4"/>
        <v>1360</v>
      </c>
      <c r="J21" s="12">
        <f t="shared" si="5"/>
        <v>1269</v>
      </c>
      <c r="K21" s="12">
        <f t="shared" si="6"/>
        <v>1496</v>
      </c>
      <c r="L21" s="12">
        <f t="shared" si="7"/>
        <v>1446</v>
      </c>
      <c r="M21" s="12">
        <f t="shared" si="8"/>
        <v>1378</v>
      </c>
      <c r="N21" s="12">
        <f t="shared" si="9"/>
        <v>1463</v>
      </c>
      <c r="O21" s="19"/>
      <c r="P21">
        <v>8</v>
      </c>
      <c r="Q21">
        <v>120</v>
      </c>
      <c r="R21">
        <v>8</v>
      </c>
      <c r="S21">
        <v>29</v>
      </c>
      <c r="T21">
        <v>7</v>
      </c>
      <c r="U21">
        <v>124</v>
      </c>
      <c r="V21">
        <v>7</v>
      </c>
      <c r="W21">
        <v>74</v>
      </c>
      <c r="X21">
        <v>10</v>
      </c>
      <c r="Y21">
        <v>28</v>
      </c>
      <c r="Z21">
        <v>10</v>
      </c>
      <c r="AA21" s="14">
        <v>113</v>
      </c>
      <c r="AB21" s="15">
        <f t="shared" si="10"/>
        <v>0</v>
      </c>
      <c r="AC21" s="15">
        <f t="shared" si="11"/>
        <v>0</v>
      </c>
      <c r="AD21" s="15">
        <f t="shared" si="12"/>
        <v>0</v>
      </c>
      <c r="AE21" s="15">
        <f t="shared" si="13"/>
        <v>0</v>
      </c>
      <c r="AF21" s="15">
        <f t="shared" si="14"/>
        <v>0</v>
      </c>
      <c r="AG21" s="15">
        <f t="shared" si="15"/>
        <v>0</v>
      </c>
      <c r="AH21" s="15">
        <f t="shared" si="16"/>
        <v>0</v>
      </c>
      <c r="AI21" s="15">
        <f t="shared" si="17"/>
        <v>0</v>
      </c>
      <c r="AJ21" s="15">
        <f t="shared" si="18"/>
        <v>0</v>
      </c>
      <c r="AK21" s="15">
        <f t="shared" si="19"/>
        <v>0</v>
      </c>
      <c r="AL21" s="15">
        <f t="shared" si="20"/>
        <v>0</v>
      </c>
      <c r="AM21" s="15">
        <f t="shared" si="21"/>
        <v>0</v>
      </c>
      <c r="AN21" s="15">
        <f t="shared" si="22"/>
        <v>0</v>
      </c>
      <c r="AO21" s="15">
        <f t="shared" si="23"/>
        <v>0</v>
      </c>
      <c r="AP21" s="15">
        <f t="shared" si="24"/>
        <v>0</v>
      </c>
      <c r="AQ21" s="16"/>
      <c r="AR21" s="22"/>
      <c r="AS21" s="22"/>
      <c r="AT21" s="22"/>
      <c r="AU21" s="22"/>
      <c r="AV21" s="22"/>
      <c r="AW21" s="22"/>
      <c r="AX21" s="23">
        <f t="shared" si="1"/>
        <v>0</v>
      </c>
    </row>
    <row r="22" spans="1:50" ht="18.75">
      <c r="A22" s="7">
        <f t="shared" si="0"/>
        <v>20</v>
      </c>
      <c r="B22" s="8"/>
      <c r="C22" s="37"/>
      <c r="D22" s="17" t="s">
        <v>37</v>
      </c>
      <c r="E22" s="9">
        <f>COUNTIF(F$3:F22,F22)</f>
        <v>20</v>
      </c>
      <c r="F22" s="17" t="s">
        <v>151</v>
      </c>
      <c r="G22" s="18">
        <f t="shared" si="2"/>
        <v>9023</v>
      </c>
      <c r="H22" s="11" t="str">
        <f t="shared" si="3"/>
        <v>20º-T-7</v>
      </c>
      <c r="I22" s="12">
        <f t="shared" si="4"/>
        <v>1438</v>
      </c>
      <c r="J22" s="12">
        <f t="shared" si="5"/>
        <v>1419</v>
      </c>
      <c r="K22" s="12">
        <f t="shared" si="6"/>
        <v>1432</v>
      </c>
      <c r="L22" s="12">
        <f t="shared" si="7"/>
        <v>1591</v>
      </c>
      <c r="M22" s="12">
        <f t="shared" si="8"/>
        <v>1521</v>
      </c>
      <c r="N22" s="12">
        <f t="shared" si="9"/>
        <v>1622</v>
      </c>
      <c r="O22" s="19"/>
      <c r="P22">
        <v>9</v>
      </c>
      <c r="Q22">
        <v>43</v>
      </c>
      <c r="R22">
        <v>9</v>
      </c>
      <c r="S22">
        <v>24</v>
      </c>
      <c r="T22">
        <v>7</v>
      </c>
      <c r="U22">
        <v>60</v>
      </c>
      <c r="V22">
        <v>8</v>
      </c>
      <c r="W22">
        <v>23</v>
      </c>
      <c r="X22">
        <v>11</v>
      </c>
      <c r="Y22">
        <v>36</v>
      </c>
      <c r="Z22">
        <v>12</v>
      </c>
      <c r="AA22" s="14">
        <v>2</v>
      </c>
      <c r="AB22" s="15">
        <f t="shared" si="10"/>
        <v>0</v>
      </c>
      <c r="AC22" s="15">
        <f t="shared" si="11"/>
        <v>0</v>
      </c>
      <c r="AD22" s="15">
        <f t="shared" si="12"/>
        <v>0</v>
      </c>
      <c r="AE22" s="15">
        <f t="shared" si="13"/>
        <v>0</v>
      </c>
      <c r="AF22" s="15">
        <f t="shared" si="14"/>
        <v>0</v>
      </c>
      <c r="AG22" s="15">
        <f t="shared" si="15"/>
        <v>0</v>
      </c>
      <c r="AH22" s="15">
        <f t="shared" si="16"/>
        <v>0</v>
      </c>
      <c r="AI22" s="15">
        <f t="shared" si="17"/>
        <v>0</v>
      </c>
      <c r="AJ22" s="15">
        <f t="shared" si="18"/>
        <v>0</v>
      </c>
      <c r="AK22" s="15">
        <f t="shared" si="19"/>
        <v>0</v>
      </c>
      <c r="AL22" s="15">
        <f t="shared" si="20"/>
        <v>0</v>
      </c>
      <c r="AM22" s="15">
        <f t="shared" si="21"/>
        <v>0</v>
      </c>
      <c r="AN22" s="15">
        <f t="shared" si="22"/>
        <v>0</v>
      </c>
      <c r="AO22" s="15">
        <f t="shared" si="23"/>
        <v>0</v>
      </c>
      <c r="AP22" s="15">
        <f t="shared" si="24"/>
        <v>0</v>
      </c>
      <c r="AQ22" s="16"/>
      <c r="AR22" s="22"/>
      <c r="AS22" s="22"/>
      <c r="AT22" s="22"/>
      <c r="AU22" s="22"/>
      <c r="AV22" s="22"/>
      <c r="AW22" s="22"/>
      <c r="AX22" s="23">
        <f t="shared" si="1"/>
        <v>0</v>
      </c>
    </row>
    <row r="23" spans="1:50" ht="18.75">
      <c r="A23" s="7">
        <f t="shared" si="0"/>
        <v>21</v>
      </c>
      <c r="B23" s="8"/>
      <c r="C23" s="37"/>
      <c r="D23" s="17" t="s">
        <v>37</v>
      </c>
      <c r="E23" s="9">
        <f>COUNTIF(F$3:F23,F23)</f>
        <v>21</v>
      </c>
      <c r="F23" s="17" t="s">
        <v>151</v>
      </c>
      <c r="G23" s="18">
        <f t="shared" si="2"/>
        <v>8509</v>
      </c>
      <c r="H23" s="11" t="str">
        <f t="shared" si="3"/>
        <v>21º-T-7</v>
      </c>
      <c r="I23" s="12">
        <f t="shared" si="4"/>
        <v>1480</v>
      </c>
      <c r="J23" s="12">
        <f t="shared" si="5"/>
        <v>1415</v>
      </c>
      <c r="K23" s="12">
        <f t="shared" si="6"/>
        <v>1430</v>
      </c>
      <c r="L23" s="12">
        <f t="shared" si="7"/>
        <v>1376</v>
      </c>
      <c r="M23" s="12">
        <f t="shared" si="8"/>
        <v>1374</v>
      </c>
      <c r="N23" s="12">
        <f t="shared" si="9"/>
        <v>1434</v>
      </c>
      <c r="O23" s="19"/>
      <c r="P23">
        <v>9</v>
      </c>
      <c r="Q23">
        <v>85</v>
      </c>
      <c r="R23">
        <v>9</v>
      </c>
      <c r="S23">
        <v>20</v>
      </c>
      <c r="T23">
        <v>7</v>
      </c>
      <c r="U23">
        <v>58</v>
      </c>
      <c r="V23">
        <v>7</v>
      </c>
      <c r="W23">
        <v>4</v>
      </c>
      <c r="X23">
        <v>10</v>
      </c>
      <c r="Y23">
        <v>24</v>
      </c>
      <c r="Z23">
        <v>10</v>
      </c>
      <c r="AA23" s="14">
        <v>84</v>
      </c>
      <c r="AB23" s="15">
        <f t="shared" si="10"/>
        <v>0</v>
      </c>
      <c r="AC23" s="15">
        <f t="shared" si="11"/>
        <v>0</v>
      </c>
      <c r="AD23" s="15">
        <f t="shared" si="12"/>
        <v>0</v>
      </c>
      <c r="AE23" s="15">
        <f t="shared" si="13"/>
        <v>0</v>
      </c>
      <c r="AF23" s="15">
        <f t="shared" si="14"/>
        <v>0</v>
      </c>
      <c r="AG23" s="15">
        <f t="shared" si="15"/>
        <v>0</v>
      </c>
      <c r="AH23" s="15">
        <f t="shared" si="16"/>
        <v>0</v>
      </c>
      <c r="AI23" s="15">
        <f t="shared" si="17"/>
        <v>0</v>
      </c>
      <c r="AJ23" s="15">
        <f t="shared" si="18"/>
        <v>0</v>
      </c>
      <c r="AK23" s="15">
        <f t="shared" si="19"/>
        <v>0</v>
      </c>
      <c r="AL23" s="15">
        <f t="shared" si="20"/>
        <v>0</v>
      </c>
      <c r="AM23" s="15">
        <f t="shared" si="21"/>
        <v>0</v>
      </c>
      <c r="AN23" s="15">
        <f t="shared" si="22"/>
        <v>0</v>
      </c>
      <c r="AO23" s="15">
        <f t="shared" si="23"/>
        <v>0</v>
      </c>
      <c r="AP23" s="15">
        <f t="shared" si="24"/>
        <v>0</v>
      </c>
      <c r="AQ23" s="16"/>
      <c r="AR23" s="22"/>
      <c r="AS23" s="22"/>
      <c r="AT23" s="22"/>
      <c r="AU23" s="22"/>
      <c r="AV23" s="22"/>
      <c r="AW23" s="22"/>
      <c r="AX23" s="23">
        <f t="shared" si="1"/>
        <v>0</v>
      </c>
    </row>
    <row r="24" spans="1:50" ht="18.75">
      <c r="A24" s="7">
        <f t="shared" si="0"/>
        <v>22</v>
      </c>
      <c r="B24" s="8"/>
      <c r="C24" s="37"/>
      <c r="D24" s="17" t="s">
        <v>37</v>
      </c>
      <c r="E24" s="9">
        <f>COUNTIF(F$3:F24,F24)</f>
        <v>22</v>
      </c>
      <c r="F24" s="17" t="s">
        <v>151</v>
      </c>
      <c r="G24" s="18">
        <f t="shared" si="2"/>
        <v>8509</v>
      </c>
      <c r="H24" s="11" t="str">
        <f t="shared" si="3"/>
        <v>22º-T-7</v>
      </c>
      <c r="I24" s="12">
        <f t="shared" si="4"/>
        <v>1274</v>
      </c>
      <c r="J24" s="12">
        <f t="shared" si="5"/>
        <v>1220</v>
      </c>
      <c r="K24" s="12">
        <f t="shared" si="6"/>
        <v>1763</v>
      </c>
      <c r="L24" s="12">
        <f t="shared" si="7"/>
        <v>1438</v>
      </c>
      <c r="M24" s="12">
        <f t="shared" si="8"/>
        <v>1302</v>
      </c>
      <c r="N24" s="12">
        <f t="shared" si="9"/>
        <v>1512</v>
      </c>
      <c r="O24" s="19"/>
      <c r="P24">
        <v>8</v>
      </c>
      <c r="Q24">
        <v>34</v>
      </c>
      <c r="R24">
        <v>7</v>
      </c>
      <c r="S24">
        <v>135</v>
      </c>
      <c r="T24">
        <v>8</v>
      </c>
      <c r="U24">
        <v>195</v>
      </c>
      <c r="V24">
        <v>7</v>
      </c>
      <c r="W24">
        <v>66</v>
      </c>
      <c r="X24">
        <v>9</v>
      </c>
      <c r="Y24">
        <v>87</v>
      </c>
      <c r="Z24">
        <v>11</v>
      </c>
      <c r="AA24" s="14">
        <v>27</v>
      </c>
      <c r="AB24" s="15">
        <f t="shared" si="10"/>
        <v>0</v>
      </c>
      <c r="AC24" s="15">
        <f t="shared" si="11"/>
        <v>0</v>
      </c>
      <c r="AD24" s="15">
        <f t="shared" si="12"/>
        <v>0</v>
      </c>
      <c r="AE24" s="15">
        <f t="shared" si="13"/>
        <v>0</v>
      </c>
      <c r="AF24" s="15">
        <f t="shared" si="14"/>
        <v>0</v>
      </c>
      <c r="AG24" s="15">
        <f t="shared" si="15"/>
        <v>0</v>
      </c>
      <c r="AH24" s="15">
        <f t="shared" si="16"/>
        <v>0</v>
      </c>
      <c r="AI24" s="15">
        <f t="shared" si="17"/>
        <v>0</v>
      </c>
      <c r="AJ24" s="15">
        <f t="shared" si="18"/>
        <v>0</v>
      </c>
      <c r="AK24" s="15">
        <f t="shared" si="19"/>
        <v>0</v>
      </c>
      <c r="AL24" s="15">
        <f t="shared" si="20"/>
        <v>0</v>
      </c>
      <c r="AM24" s="15">
        <f t="shared" si="21"/>
        <v>0</v>
      </c>
      <c r="AN24" s="15">
        <f t="shared" si="22"/>
        <v>0</v>
      </c>
      <c r="AO24" s="15">
        <f t="shared" si="23"/>
        <v>0</v>
      </c>
      <c r="AP24" s="15">
        <f t="shared" si="24"/>
        <v>0</v>
      </c>
      <c r="AQ24" s="16"/>
      <c r="AR24" s="22"/>
      <c r="AS24" s="22"/>
      <c r="AT24" s="22"/>
      <c r="AU24" s="22"/>
      <c r="AV24" s="22"/>
      <c r="AW24" s="22"/>
      <c r="AX24" s="23">
        <f t="shared" si="1"/>
        <v>0</v>
      </c>
    </row>
    <row r="25" spans="1:50" ht="18.75">
      <c r="A25" s="7">
        <f t="shared" si="0"/>
        <v>23</v>
      </c>
      <c r="B25" s="8"/>
      <c r="C25" s="37"/>
      <c r="D25" s="17" t="s">
        <v>37</v>
      </c>
      <c r="E25" s="9">
        <f>COUNTIF(F$3:F25,F25)</f>
        <v>23</v>
      </c>
      <c r="F25" s="17" t="s">
        <v>151</v>
      </c>
      <c r="G25" s="18">
        <f t="shared" si="2"/>
        <v>10495</v>
      </c>
      <c r="H25" s="11" t="str">
        <f t="shared" si="3"/>
        <v>23º-T-7</v>
      </c>
      <c r="I25" s="12">
        <f t="shared" si="4"/>
        <v>1742</v>
      </c>
      <c r="J25" s="12">
        <f t="shared" si="5"/>
        <v>1749</v>
      </c>
      <c r="K25" s="12">
        <f t="shared" si="6"/>
        <v>1788</v>
      </c>
      <c r="L25" s="12">
        <f t="shared" si="7"/>
        <v>1680</v>
      </c>
      <c r="M25" s="12">
        <f t="shared" si="8"/>
        <v>1753</v>
      </c>
      <c r="N25" s="12">
        <f t="shared" si="9"/>
        <v>1783</v>
      </c>
      <c r="O25" s="19"/>
      <c r="P25">
        <v>11</v>
      </c>
      <c r="Q25">
        <v>37</v>
      </c>
      <c r="R25">
        <v>11</v>
      </c>
      <c r="S25">
        <v>44</v>
      </c>
      <c r="T25">
        <v>9</v>
      </c>
      <c r="U25">
        <v>24</v>
      </c>
      <c r="V25">
        <v>8</v>
      </c>
      <c r="W25">
        <v>112</v>
      </c>
      <c r="X25">
        <v>12</v>
      </c>
      <c r="Y25">
        <v>133</v>
      </c>
      <c r="Z25">
        <v>13</v>
      </c>
      <c r="AA25" s="14">
        <v>28</v>
      </c>
      <c r="AB25" s="15">
        <f t="shared" si="10"/>
        <v>0</v>
      </c>
      <c r="AC25" s="15">
        <f t="shared" si="11"/>
        <v>0</v>
      </c>
      <c r="AD25" s="15">
        <f t="shared" si="12"/>
        <v>0</v>
      </c>
      <c r="AE25" s="15">
        <f t="shared" si="13"/>
        <v>0</v>
      </c>
      <c r="AF25" s="15">
        <f t="shared" si="14"/>
        <v>0</v>
      </c>
      <c r="AG25" s="15">
        <f t="shared" si="15"/>
        <v>0</v>
      </c>
      <c r="AH25" s="15">
        <f t="shared" si="16"/>
        <v>0</v>
      </c>
      <c r="AI25" s="15">
        <f t="shared" si="17"/>
        <v>0</v>
      </c>
      <c r="AJ25" s="15">
        <f t="shared" si="18"/>
        <v>0</v>
      </c>
      <c r="AK25" s="15">
        <f t="shared" si="19"/>
        <v>0</v>
      </c>
      <c r="AL25" s="15">
        <f t="shared" si="20"/>
        <v>0</v>
      </c>
      <c r="AM25" s="15">
        <f t="shared" si="21"/>
        <v>0</v>
      </c>
      <c r="AN25" s="15">
        <f t="shared" si="22"/>
        <v>0</v>
      </c>
      <c r="AO25" s="15">
        <f t="shared" si="23"/>
        <v>0</v>
      </c>
      <c r="AP25" s="15">
        <f t="shared" si="24"/>
        <v>0</v>
      </c>
      <c r="AQ25" s="16"/>
      <c r="AR25" s="22"/>
      <c r="AS25" s="22"/>
      <c r="AT25" s="22"/>
      <c r="AU25" s="22"/>
      <c r="AV25" s="22"/>
      <c r="AW25" s="22"/>
      <c r="AX25" s="23">
        <f t="shared" si="1"/>
        <v>0</v>
      </c>
    </row>
    <row r="26" spans="1:50" ht="18.75">
      <c r="A26" s="7">
        <f t="shared" si="0"/>
        <v>24</v>
      </c>
      <c r="B26" s="17"/>
      <c r="C26" s="17"/>
      <c r="D26" s="17" t="s">
        <v>37</v>
      </c>
      <c r="E26" s="9">
        <f>COUNTIF(F$3:F26,F26)</f>
        <v>24</v>
      </c>
      <c r="F26" s="17" t="s">
        <v>151</v>
      </c>
      <c r="G26" s="18">
        <f t="shared" si="2"/>
        <v>9826</v>
      </c>
      <c r="H26" s="11" t="str">
        <f t="shared" si="3"/>
        <v>24º-T-7</v>
      </c>
      <c r="I26" s="12">
        <f t="shared" si="4"/>
        <v>1573</v>
      </c>
      <c r="J26" s="12">
        <f t="shared" si="5"/>
        <v>1571</v>
      </c>
      <c r="K26" s="12">
        <f t="shared" si="6"/>
        <v>1654</v>
      </c>
      <c r="L26" s="12">
        <f t="shared" si="7"/>
        <v>1693</v>
      </c>
      <c r="M26" s="12">
        <f t="shared" si="8"/>
        <v>1603</v>
      </c>
      <c r="N26" s="12">
        <f t="shared" si="9"/>
        <v>1732</v>
      </c>
      <c r="O26" s="19"/>
      <c r="P26">
        <v>10</v>
      </c>
      <c r="Q26">
        <v>23</v>
      </c>
      <c r="R26">
        <v>10</v>
      </c>
      <c r="S26">
        <v>21</v>
      </c>
      <c r="T26">
        <v>8</v>
      </c>
      <c r="U26">
        <v>86</v>
      </c>
      <c r="V26">
        <v>8</v>
      </c>
      <c r="W26">
        <v>125</v>
      </c>
      <c r="X26">
        <v>11</v>
      </c>
      <c r="Y26">
        <v>118</v>
      </c>
      <c r="Z26">
        <v>12</v>
      </c>
      <c r="AA26" s="14">
        <v>112</v>
      </c>
      <c r="AB26" s="15">
        <f t="shared" si="10"/>
        <v>0</v>
      </c>
      <c r="AC26" s="15">
        <f t="shared" si="11"/>
        <v>0</v>
      </c>
      <c r="AD26" s="15">
        <f t="shared" si="12"/>
        <v>0</v>
      </c>
      <c r="AE26" s="15">
        <f t="shared" si="13"/>
        <v>0</v>
      </c>
      <c r="AF26" s="15">
        <f t="shared" si="14"/>
        <v>0</v>
      </c>
      <c r="AG26" s="15">
        <f t="shared" si="15"/>
        <v>0</v>
      </c>
      <c r="AH26" s="15">
        <f t="shared" si="16"/>
        <v>0</v>
      </c>
      <c r="AI26" s="15">
        <f t="shared" si="17"/>
        <v>0</v>
      </c>
      <c r="AJ26" s="15">
        <f t="shared" si="18"/>
        <v>0</v>
      </c>
      <c r="AK26" s="15">
        <f t="shared" si="19"/>
        <v>0</v>
      </c>
      <c r="AL26" s="15">
        <f t="shared" si="20"/>
        <v>0</v>
      </c>
      <c r="AM26" s="15">
        <f t="shared" si="21"/>
        <v>0</v>
      </c>
      <c r="AN26" s="15">
        <f t="shared" si="22"/>
        <v>0</v>
      </c>
      <c r="AO26" s="15">
        <f t="shared" si="23"/>
        <v>0</v>
      </c>
      <c r="AP26" s="15">
        <f t="shared" si="24"/>
        <v>0</v>
      </c>
      <c r="AQ26" s="16"/>
      <c r="AR26" s="22"/>
      <c r="AS26" s="22"/>
      <c r="AT26" s="22"/>
      <c r="AU26" s="22"/>
      <c r="AV26" s="22"/>
      <c r="AW26" s="22"/>
      <c r="AX26" s="23">
        <f t="shared" si="1"/>
        <v>0</v>
      </c>
    </row>
    <row r="27" spans="1:50" ht="18.75">
      <c r="A27" s="7">
        <f t="shared" si="0"/>
        <v>25</v>
      </c>
      <c r="B27" s="17"/>
      <c r="C27" s="17"/>
      <c r="D27" s="17"/>
      <c r="E27" s="9"/>
      <c r="F27" s="17" t="s">
        <v>151</v>
      </c>
      <c r="G27" s="18"/>
      <c r="H27" s="11"/>
      <c r="I27" s="12"/>
      <c r="J27" s="12"/>
      <c r="K27" s="12"/>
      <c r="L27" s="12"/>
      <c r="M27" s="12"/>
      <c r="N27" s="12"/>
      <c r="O27" s="19"/>
      <c r="AA27" s="14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6"/>
      <c r="AR27" s="22"/>
      <c r="AS27" s="22"/>
      <c r="AT27" s="22"/>
      <c r="AU27" s="22"/>
      <c r="AV27" s="22"/>
      <c r="AW27" s="22"/>
      <c r="AX27" s="23">
        <f t="shared" si="1"/>
        <v>0</v>
      </c>
    </row>
    <row r="28" spans="1:50" ht="18.75">
      <c r="A28" s="7">
        <f t="shared" si="0"/>
        <v>26</v>
      </c>
      <c r="B28" s="17"/>
      <c r="C28" s="17"/>
      <c r="D28" s="17" t="s">
        <v>37</v>
      </c>
      <c r="E28" s="9">
        <f>COUNTIF(F$3:F28,F28)</f>
        <v>26</v>
      </c>
      <c r="F28" s="17" t="s">
        <v>151</v>
      </c>
      <c r="G28" s="18">
        <f>SUM(I28:O28)</f>
        <v>8509</v>
      </c>
      <c r="H28" s="11" t="str">
        <f>CONCATENATE(E28,"º-",F28)</f>
        <v>26º-T-7</v>
      </c>
      <c r="I28" s="12">
        <f>SUM(P28*155,Q28)</f>
        <v>1274</v>
      </c>
      <c r="J28" s="12">
        <f>SUM(R28*155,S28)</f>
        <v>1220</v>
      </c>
      <c r="K28" s="12">
        <f>SUM(T28*196,U28)</f>
        <v>1763</v>
      </c>
      <c r="L28" s="12">
        <f>SUM(V28*196,W28)</f>
        <v>1438</v>
      </c>
      <c r="M28" s="12">
        <f>SUM(X28*135,Y28)</f>
        <v>1302</v>
      </c>
      <c r="N28" s="12">
        <f>SUM(Z28*135,AA28)</f>
        <v>1512</v>
      </c>
      <c r="O28" s="19"/>
      <c r="P28">
        <v>8</v>
      </c>
      <c r="Q28">
        <v>34</v>
      </c>
      <c r="R28">
        <v>7</v>
      </c>
      <c r="S28">
        <v>135</v>
      </c>
      <c r="T28">
        <v>8</v>
      </c>
      <c r="U28">
        <v>195</v>
      </c>
      <c r="V28">
        <v>7</v>
      </c>
      <c r="W28">
        <v>66</v>
      </c>
      <c r="X28">
        <v>9</v>
      </c>
      <c r="Y28">
        <v>87</v>
      </c>
      <c r="Z28">
        <v>11</v>
      </c>
      <c r="AA28" s="14">
        <v>27</v>
      </c>
      <c r="AB28" s="15">
        <f>IF(E28=1,20,0)</f>
        <v>0</v>
      </c>
      <c r="AC28" s="15">
        <f>IF(E28=2,17,0)</f>
        <v>0</v>
      </c>
      <c r="AD28" s="15">
        <f>IF(E28=3,15,0)</f>
        <v>0</v>
      </c>
      <c r="AE28" s="15">
        <f>IF(E28=4,13,0)</f>
        <v>0</v>
      </c>
      <c r="AF28" s="15">
        <f>IF(E28=5,11,0)</f>
        <v>0</v>
      </c>
      <c r="AG28" s="15">
        <f>IF(E28=6,10,0)</f>
        <v>0</v>
      </c>
      <c r="AH28" s="15">
        <f>IF(E28=7,9,0)</f>
        <v>0</v>
      </c>
      <c r="AI28" s="15">
        <f>IF(E28=8,8,0)</f>
        <v>0</v>
      </c>
      <c r="AJ28" s="15">
        <f>IF(E28=9,7,0)</f>
        <v>0</v>
      </c>
      <c r="AK28" s="15">
        <f>IF(E28=10,6,0)</f>
        <v>0</v>
      </c>
      <c r="AL28" s="15">
        <f>IF(E28=11,5,0)</f>
        <v>0</v>
      </c>
      <c r="AM28" s="15">
        <f>IF(E28=12,4,0)</f>
        <v>0</v>
      </c>
      <c r="AN28" s="15">
        <f>IF(E28=13,3,0)</f>
        <v>0</v>
      </c>
      <c r="AO28" s="15">
        <f>IF(E28=14,2,0)</f>
        <v>0</v>
      </c>
      <c r="AP28" s="15">
        <f>IF(E28=15,1,0)</f>
        <v>0</v>
      </c>
      <c r="AQ28" s="16"/>
      <c r="AR28" s="22"/>
      <c r="AS28" s="22"/>
      <c r="AT28" s="22"/>
      <c r="AU28" s="22"/>
      <c r="AV28" s="22"/>
      <c r="AW28" s="22"/>
      <c r="AX28" s="23">
        <f t="shared" si="1"/>
        <v>0</v>
      </c>
    </row>
    <row r="29" spans="1:50" ht="18.75">
      <c r="A29" s="7">
        <f t="shared" si="0"/>
        <v>27</v>
      </c>
      <c r="B29" s="17"/>
      <c r="C29" s="17"/>
      <c r="D29" s="17" t="s">
        <v>37</v>
      </c>
      <c r="E29" s="9">
        <f>COUNTIF(F$3:F29,F29)</f>
        <v>27</v>
      </c>
      <c r="F29" s="17" t="s">
        <v>151</v>
      </c>
      <c r="G29" s="18">
        <f>SUM(I29:O29)</f>
        <v>9791</v>
      </c>
      <c r="H29" s="11" t="str">
        <f>CONCATENATE(E29,"º-",F29)</f>
        <v>27º-T-7</v>
      </c>
      <c r="I29" s="12">
        <f>SUM(P29*155,Q29)</f>
        <v>1651</v>
      </c>
      <c r="J29" s="12">
        <f>SUM(R29*155,S29)</f>
        <v>1660</v>
      </c>
      <c r="K29" s="12">
        <f>SUM(T29*196,U29)</f>
        <v>1556</v>
      </c>
      <c r="L29" s="12">
        <f>SUM(V29*196,W29)</f>
        <v>1673</v>
      </c>
      <c r="M29" s="12">
        <f>SUM(X29*135,Y29)</f>
        <v>1571</v>
      </c>
      <c r="N29" s="12">
        <f>SUM(Z29*135,AA29)</f>
        <v>1680</v>
      </c>
      <c r="O29" s="19"/>
      <c r="P29">
        <v>10</v>
      </c>
      <c r="Q29">
        <v>101</v>
      </c>
      <c r="R29">
        <v>10</v>
      </c>
      <c r="S29">
        <v>110</v>
      </c>
      <c r="T29">
        <v>7</v>
      </c>
      <c r="U29">
        <v>184</v>
      </c>
      <c r="V29">
        <v>8</v>
      </c>
      <c r="W29">
        <v>105</v>
      </c>
      <c r="X29">
        <v>11</v>
      </c>
      <c r="Y29">
        <v>86</v>
      </c>
      <c r="Z29">
        <v>12</v>
      </c>
      <c r="AA29" s="14">
        <v>60</v>
      </c>
      <c r="AB29" s="15">
        <f>IF(E29=1,20,0)</f>
        <v>0</v>
      </c>
      <c r="AC29" s="15">
        <f>IF(E29=2,17,0)</f>
        <v>0</v>
      </c>
      <c r="AD29" s="15">
        <f>IF(E29=3,15,0)</f>
        <v>0</v>
      </c>
      <c r="AE29" s="15">
        <f>IF(E29=4,13,0)</f>
        <v>0</v>
      </c>
      <c r="AF29" s="15">
        <f>IF(E29=5,11,0)</f>
        <v>0</v>
      </c>
      <c r="AG29" s="15">
        <f>IF(E29=6,10,0)</f>
        <v>0</v>
      </c>
      <c r="AH29" s="15">
        <f>IF(E29=7,9,0)</f>
        <v>0</v>
      </c>
      <c r="AI29" s="15">
        <f>IF(E29=8,8,0)</f>
        <v>0</v>
      </c>
      <c r="AJ29" s="15">
        <f>IF(E29=9,7,0)</f>
        <v>0</v>
      </c>
      <c r="AK29" s="15">
        <f>IF(E29=10,6,0)</f>
        <v>0</v>
      </c>
      <c r="AL29" s="15">
        <f>IF(E29=11,5,0)</f>
        <v>0</v>
      </c>
      <c r="AM29" s="15">
        <f>IF(E29=12,4,0)</f>
        <v>0</v>
      </c>
      <c r="AN29" s="15">
        <f>IF(E29=13,3,0)</f>
        <v>0</v>
      </c>
      <c r="AO29" s="15">
        <f>IF(E29=14,2,0)</f>
        <v>0</v>
      </c>
      <c r="AP29" s="15">
        <f>IF(E29=15,1,0)</f>
        <v>0</v>
      </c>
      <c r="AQ29" s="16"/>
      <c r="AR29" s="22"/>
      <c r="AS29" s="22"/>
      <c r="AT29" s="22"/>
      <c r="AU29" s="22"/>
      <c r="AV29" s="22"/>
      <c r="AW29" s="22"/>
      <c r="AX29" s="23">
        <f t="shared" si="1"/>
        <v>0</v>
      </c>
    </row>
    <row r="30" spans="1:50" ht="18.75">
      <c r="A30" s="7">
        <f t="shared" si="0"/>
        <v>28</v>
      </c>
      <c r="B30" s="17"/>
      <c r="C30" s="17"/>
      <c r="D30" s="17"/>
      <c r="E30" s="9"/>
      <c r="F30" s="17" t="s">
        <v>151</v>
      </c>
      <c r="G30" s="18"/>
      <c r="H30" s="11"/>
      <c r="I30" s="12"/>
      <c r="J30" s="12"/>
      <c r="K30" s="12"/>
      <c r="L30" s="12"/>
      <c r="M30" s="12"/>
      <c r="N30" s="12"/>
      <c r="O30" s="19"/>
      <c r="AA30" s="14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6"/>
      <c r="AR30" s="22"/>
      <c r="AS30" s="22"/>
      <c r="AT30" s="22"/>
      <c r="AU30" s="22"/>
      <c r="AV30" s="22"/>
      <c r="AW30" s="22"/>
      <c r="AX30" s="23">
        <f t="shared" si="1"/>
        <v>0</v>
      </c>
    </row>
    <row r="31" spans="1:50" ht="18.75">
      <c r="A31" s="7">
        <f t="shared" si="0"/>
        <v>29</v>
      </c>
      <c r="B31" s="17"/>
      <c r="C31" s="17"/>
      <c r="D31" s="17" t="s">
        <v>37</v>
      </c>
      <c r="E31" s="9">
        <f>COUNTIF(F$3:F31,F31)</f>
        <v>29</v>
      </c>
      <c r="F31" s="17" t="s">
        <v>151</v>
      </c>
      <c r="G31" s="18">
        <f>SUM(I31:O31)</f>
        <v>8509</v>
      </c>
      <c r="H31" s="11" t="str">
        <f>CONCATENATE(E31,"º-",F31)</f>
        <v>29º-T-7</v>
      </c>
      <c r="I31" s="12">
        <f>SUM(P31*155,Q31)</f>
        <v>1274</v>
      </c>
      <c r="J31" s="12">
        <f>SUM(R31*155,S31)</f>
        <v>1220</v>
      </c>
      <c r="K31" s="12">
        <f>SUM(T31*196,U31)</f>
        <v>1763</v>
      </c>
      <c r="L31" s="12">
        <f>SUM(V31*196,W31)</f>
        <v>1438</v>
      </c>
      <c r="M31" s="12">
        <f>SUM(X31*135,Y31)</f>
        <v>1302</v>
      </c>
      <c r="N31" s="12">
        <f>SUM(Z31*135,AA31)</f>
        <v>1512</v>
      </c>
      <c r="O31" s="19"/>
      <c r="P31">
        <v>8</v>
      </c>
      <c r="Q31">
        <v>34</v>
      </c>
      <c r="R31">
        <v>7</v>
      </c>
      <c r="S31">
        <v>135</v>
      </c>
      <c r="T31">
        <v>8</v>
      </c>
      <c r="U31">
        <v>195</v>
      </c>
      <c r="V31">
        <v>7</v>
      </c>
      <c r="W31">
        <v>66</v>
      </c>
      <c r="X31">
        <v>9</v>
      </c>
      <c r="Y31">
        <v>87</v>
      </c>
      <c r="Z31">
        <v>11</v>
      </c>
      <c r="AA31" s="14">
        <v>27</v>
      </c>
      <c r="AB31" s="15">
        <f>IF(E31=1,20,0)</f>
        <v>0</v>
      </c>
      <c r="AC31" s="15">
        <f>IF(E31=2,17,0)</f>
        <v>0</v>
      </c>
      <c r="AD31" s="15">
        <f>IF(E31=3,15,0)</f>
        <v>0</v>
      </c>
      <c r="AE31" s="15">
        <f>IF(E31=4,13,0)</f>
        <v>0</v>
      </c>
      <c r="AF31" s="15">
        <f>IF(E31=5,11,0)</f>
        <v>0</v>
      </c>
      <c r="AG31" s="15">
        <f>IF(E31=6,10,0)</f>
        <v>0</v>
      </c>
      <c r="AH31" s="15">
        <f>IF(E31=7,9,0)</f>
        <v>0</v>
      </c>
      <c r="AI31" s="15">
        <f>IF(E31=8,8,0)</f>
        <v>0</v>
      </c>
      <c r="AJ31" s="15">
        <f>IF(E31=9,7,0)</f>
        <v>0</v>
      </c>
      <c r="AK31" s="15">
        <f>IF(E31=10,6,0)</f>
        <v>0</v>
      </c>
      <c r="AL31" s="15">
        <f>IF(E31=11,5,0)</f>
        <v>0</v>
      </c>
      <c r="AM31" s="15">
        <f>IF(E31=12,4,0)</f>
        <v>0</v>
      </c>
      <c r="AN31" s="15">
        <f>IF(E31=13,3,0)</f>
        <v>0</v>
      </c>
      <c r="AO31" s="15">
        <f>IF(E31=14,2,0)</f>
        <v>0</v>
      </c>
      <c r="AP31" s="15">
        <f>IF(E31=15,1,0)</f>
        <v>0</v>
      </c>
      <c r="AQ31" s="16"/>
      <c r="AR31" s="22"/>
      <c r="AS31" s="22"/>
      <c r="AT31" s="22"/>
      <c r="AU31" s="22"/>
      <c r="AV31" s="22"/>
      <c r="AW31" s="22"/>
      <c r="AX31" s="23">
        <f t="shared" si="1"/>
        <v>0</v>
      </c>
    </row>
    <row r="32" spans="1:50" ht="18.75">
      <c r="A32" s="7">
        <f t="shared" si="0"/>
        <v>30</v>
      </c>
      <c r="B32" s="17"/>
      <c r="C32" s="17"/>
      <c r="D32" s="17"/>
      <c r="E32" s="9"/>
      <c r="F32" s="17" t="s">
        <v>151</v>
      </c>
      <c r="G32" s="18"/>
      <c r="H32" s="11"/>
      <c r="I32" s="12"/>
      <c r="J32" s="12"/>
      <c r="K32" s="12"/>
      <c r="L32" s="12"/>
      <c r="M32" s="12"/>
      <c r="N32" s="12"/>
      <c r="O32" s="19"/>
      <c r="AA32" s="14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6"/>
      <c r="AR32" s="22"/>
      <c r="AS32" s="22"/>
      <c r="AT32" s="22"/>
      <c r="AU32" s="22"/>
      <c r="AV32" s="22"/>
      <c r="AW32" s="22"/>
      <c r="AX32" s="23">
        <f t="shared" si="1"/>
        <v>0</v>
      </c>
    </row>
    <row r="33" spans="1:50" ht="18.75">
      <c r="A33" s="7">
        <f t="shared" si="0"/>
        <v>31</v>
      </c>
      <c r="B33" s="17"/>
      <c r="C33" s="17"/>
      <c r="D33" s="17" t="s">
        <v>37</v>
      </c>
      <c r="E33" s="9">
        <f>COUNTIF(F$3:F33,F33)</f>
        <v>31</v>
      </c>
      <c r="F33" s="17" t="s">
        <v>151</v>
      </c>
      <c r="G33" s="18">
        <f aca="true" t="shared" si="25" ref="G33:G38">SUM(I33:O33)</f>
        <v>9701</v>
      </c>
      <c r="H33" s="11" t="str">
        <f aca="true" t="shared" si="26" ref="H33:H38">CONCATENATE(E33,"º-",F33)</f>
        <v>31º-T-7</v>
      </c>
      <c r="I33" s="12">
        <f aca="true" t="shared" si="27" ref="I33:I38">SUM(P33*155,Q33)</f>
        <v>1596</v>
      </c>
      <c r="J33" s="12">
        <f aca="true" t="shared" si="28" ref="J33:J38">SUM(R33*155,S33)</f>
        <v>1671</v>
      </c>
      <c r="K33" s="12">
        <f aca="true" t="shared" si="29" ref="K33:K38">SUM(T33*196,U33)</f>
        <v>1617</v>
      </c>
      <c r="L33" s="12">
        <f aca="true" t="shared" si="30" ref="L33:L38">SUM(V33*196,W33)</f>
        <v>1644</v>
      </c>
      <c r="M33" s="12">
        <f aca="true" t="shared" si="31" ref="M33:M38">SUM(X33*135,Y33)</f>
        <v>1513</v>
      </c>
      <c r="N33" s="12">
        <f aca="true" t="shared" si="32" ref="N33:N38">SUM(Z33*135,AA33)</f>
        <v>1660</v>
      </c>
      <c r="O33" s="19"/>
      <c r="P33">
        <v>10</v>
      </c>
      <c r="Q33">
        <v>46</v>
      </c>
      <c r="R33">
        <v>10</v>
      </c>
      <c r="S33">
        <v>121</v>
      </c>
      <c r="T33">
        <v>8</v>
      </c>
      <c r="U33">
        <v>49</v>
      </c>
      <c r="V33">
        <v>8</v>
      </c>
      <c r="W33">
        <v>76</v>
      </c>
      <c r="X33">
        <v>11</v>
      </c>
      <c r="Y33">
        <v>28</v>
      </c>
      <c r="Z33">
        <v>12</v>
      </c>
      <c r="AA33" s="14">
        <v>40</v>
      </c>
      <c r="AB33" s="15">
        <f aca="true" t="shared" si="33" ref="AB33:AB38">IF(E33=1,20,0)</f>
        <v>0</v>
      </c>
      <c r="AC33" s="15">
        <f aca="true" t="shared" si="34" ref="AC33:AC38">IF(E33=2,17,0)</f>
        <v>0</v>
      </c>
      <c r="AD33" s="15">
        <f aca="true" t="shared" si="35" ref="AD33:AD38">IF(E33=3,15,0)</f>
        <v>0</v>
      </c>
      <c r="AE33" s="15">
        <f aca="true" t="shared" si="36" ref="AE33:AE38">IF(E33=4,13,0)</f>
        <v>0</v>
      </c>
      <c r="AF33" s="15">
        <f aca="true" t="shared" si="37" ref="AF33:AF38">IF(E33=5,11,0)</f>
        <v>0</v>
      </c>
      <c r="AG33" s="15">
        <f aca="true" t="shared" si="38" ref="AG33:AG38">IF(E33=6,10,0)</f>
        <v>0</v>
      </c>
      <c r="AH33" s="15">
        <f aca="true" t="shared" si="39" ref="AH33:AH38">IF(E33=7,9,0)</f>
        <v>0</v>
      </c>
      <c r="AI33" s="15">
        <f aca="true" t="shared" si="40" ref="AI33:AI38">IF(E33=8,8,0)</f>
        <v>0</v>
      </c>
      <c r="AJ33" s="15">
        <f aca="true" t="shared" si="41" ref="AJ33:AJ38">IF(E33=9,7,0)</f>
        <v>0</v>
      </c>
      <c r="AK33" s="15">
        <f aca="true" t="shared" si="42" ref="AK33:AK38">IF(E33=10,6,0)</f>
        <v>0</v>
      </c>
      <c r="AL33" s="15">
        <f aca="true" t="shared" si="43" ref="AL33:AL38">IF(E33=11,5,0)</f>
        <v>0</v>
      </c>
      <c r="AM33" s="15">
        <f aca="true" t="shared" si="44" ref="AM33:AM38">IF(E33=12,4,0)</f>
        <v>0</v>
      </c>
      <c r="AN33" s="15">
        <f aca="true" t="shared" si="45" ref="AN33:AN38">IF(E33=13,3,0)</f>
        <v>0</v>
      </c>
      <c r="AO33" s="15">
        <f aca="true" t="shared" si="46" ref="AO33:AO38">IF(E33=14,2,0)</f>
        <v>0</v>
      </c>
      <c r="AP33" s="15">
        <f aca="true" t="shared" si="47" ref="AP33:AP38">IF(E33=15,1,0)</f>
        <v>0</v>
      </c>
      <c r="AQ33" s="16"/>
      <c r="AR33" s="22"/>
      <c r="AS33" s="22"/>
      <c r="AT33" s="22"/>
      <c r="AU33" s="22"/>
      <c r="AV33" s="22"/>
      <c r="AW33" s="22"/>
      <c r="AX33" s="23">
        <f t="shared" si="1"/>
        <v>0</v>
      </c>
    </row>
    <row r="34" spans="1:50" ht="18.75">
      <c r="A34" s="7">
        <f t="shared" si="0"/>
        <v>32</v>
      </c>
      <c r="B34" s="17"/>
      <c r="C34" s="17"/>
      <c r="D34" s="17" t="s">
        <v>37</v>
      </c>
      <c r="E34" s="9">
        <f>COUNTIF(F$3:F34,F34)</f>
        <v>32</v>
      </c>
      <c r="F34" s="17" t="s">
        <v>151</v>
      </c>
      <c r="G34" s="18">
        <f t="shared" si="25"/>
        <v>8463</v>
      </c>
      <c r="H34" s="11" t="str">
        <f t="shared" si="26"/>
        <v>32º-T-7</v>
      </c>
      <c r="I34" s="12">
        <f t="shared" si="27"/>
        <v>1514</v>
      </c>
      <c r="J34" s="12">
        <f t="shared" si="28"/>
        <v>1520</v>
      </c>
      <c r="K34" s="12">
        <f t="shared" si="29"/>
        <v>1508</v>
      </c>
      <c r="L34" s="12">
        <f t="shared" si="30"/>
        <v>1244</v>
      </c>
      <c r="M34" s="12">
        <f t="shared" si="31"/>
        <v>1349</v>
      </c>
      <c r="N34" s="12">
        <f t="shared" si="32"/>
        <v>1328</v>
      </c>
      <c r="O34" s="19"/>
      <c r="P34">
        <v>9</v>
      </c>
      <c r="Q34">
        <v>119</v>
      </c>
      <c r="R34">
        <v>9</v>
      </c>
      <c r="S34">
        <v>125</v>
      </c>
      <c r="T34">
        <v>7</v>
      </c>
      <c r="U34">
        <v>136</v>
      </c>
      <c r="V34">
        <v>6</v>
      </c>
      <c r="W34">
        <v>68</v>
      </c>
      <c r="X34">
        <v>9</v>
      </c>
      <c r="Y34">
        <v>134</v>
      </c>
      <c r="Z34">
        <v>9</v>
      </c>
      <c r="AA34" s="14">
        <v>113</v>
      </c>
      <c r="AB34" s="15">
        <f t="shared" si="33"/>
        <v>0</v>
      </c>
      <c r="AC34" s="15">
        <f t="shared" si="34"/>
        <v>0</v>
      </c>
      <c r="AD34" s="15">
        <f t="shared" si="35"/>
        <v>0</v>
      </c>
      <c r="AE34" s="15">
        <f t="shared" si="36"/>
        <v>0</v>
      </c>
      <c r="AF34" s="15">
        <f t="shared" si="37"/>
        <v>0</v>
      </c>
      <c r="AG34" s="15">
        <f t="shared" si="38"/>
        <v>0</v>
      </c>
      <c r="AH34" s="15">
        <f t="shared" si="39"/>
        <v>0</v>
      </c>
      <c r="AI34" s="15">
        <f t="shared" si="40"/>
        <v>0</v>
      </c>
      <c r="AJ34" s="15">
        <f t="shared" si="41"/>
        <v>0</v>
      </c>
      <c r="AK34" s="15">
        <f t="shared" si="42"/>
        <v>0</v>
      </c>
      <c r="AL34" s="15">
        <f t="shared" si="43"/>
        <v>0</v>
      </c>
      <c r="AM34" s="15">
        <f t="shared" si="44"/>
        <v>0</v>
      </c>
      <c r="AN34" s="15">
        <f t="shared" si="45"/>
        <v>0</v>
      </c>
      <c r="AO34" s="15">
        <f t="shared" si="46"/>
        <v>0</v>
      </c>
      <c r="AP34" s="15">
        <f t="shared" si="47"/>
        <v>0</v>
      </c>
      <c r="AQ34" s="16"/>
      <c r="AR34" s="22"/>
      <c r="AS34" s="22"/>
      <c r="AT34" s="22"/>
      <c r="AU34" s="22"/>
      <c r="AV34" s="22"/>
      <c r="AW34" s="22"/>
      <c r="AX34" s="23">
        <f t="shared" si="1"/>
        <v>0</v>
      </c>
    </row>
    <row r="35" spans="1:50" ht="18.75">
      <c r="A35" s="7">
        <f t="shared" si="0"/>
        <v>33</v>
      </c>
      <c r="B35" s="17"/>
      <c r="C35" s="17"/>
      <c r="D35" s="17" t="s">
        <v>37</v>
      </c>
      <c r="E35" s="9">
        <f>COUNTIF(F$3:F35,F35)</f>
        <v>33</v>
      </c>
      <c r="F35" s="17" t="s">
        <v>151</v>
      </c>
      <c r="G35" s="18">
        <f t="shared" si="25"/>
        <v>8509</v>
      </c>
      <c r="H35" s="11" t="str">
        <f t="shared" si="26"/>
        <v>33º-T-7</v>
      </c>
      <c r="I35" s="12">
        <f t="shared" si="27"/>
        <v>1503</v>
      </c>
      <c r="J35" s="12">
        <f t="shared" si="28"/>
        <v>1244</v>
      </c>
      <c r="K35" s="12">
        <f t="shared" si="29"/>
        <v>1542</v>
      </c>
      <c r="L35" s="12">
        <f t="shared" si="30"/>
        <v>1432</v>
      </c>
      <c r="M35" s="12">
        <f t="shared" si="31"/>
        <v>1380</v>
      </c>
      <c r="N35" s="12">
        <f t="shared" si="32"/>
        <v>1408</v>
      </c>
      <c r="O35" s="19"/>
      <c r="P35">
        <v>9</v>
      </c>
      <c r="Q35">
        <v>108</v>
      </c>
      <c r="R35">
        <v>8</v>
      </c>
      <c r="S35">
        <v>4</v>
      </c>
      <c r="T35">
        <v>7</v>
      </c>
      <c r="U35">
        <v>170</v>
      </c>
      <c r="V35">
        <v>7</v>
      </c>
      <c r="W35">
        <v>60</v>
      </c>
      <c r="X35">
        <v>10</v>
      </c>
      <c r="Y35">
        <v>30</v>
      </c>
      <c r="Z35">
        <v>10</v>
      </c>
      <c r="AA35" s="14">
        <v>58</v>
      </c>
      <c r="AB35" s="15">
        <f t="shared" si="33"/>
        <v>0</v>
      </c>
      <c r="AC35" s="15">
        <f t="shared" si="34"/>
        <v>0</v>
      </c>
      <c r="AD35" s="15">
        <f t="shared" si="35"/>
        <v>0</v>
      </c>
      <c r="AE35" s="15">
        <f t="shared" si="36"/>
        <v>0</v>
      </c>
      <c r="AF35" s="15">
        <f t="shared" si="37"/>
        <v>0</v>
      </c>
      <c r="AG35" s="15">
        <f t="shared" si="38"/>
        <v>0</v>
      </c>
      <c r="AH35" s="15">
        <f t="shared" si="39"/>
        <v>0</v>
      </c>
      <c r="AI35" s="15">
        <f t="shared" si="40"/>
        <v>0</v>
      </c>
      <c r="AJ35" s="15">
        <f t="shared" si="41"/>
        <v>0</v>
      </c>
      <c r="AK35" s="15">
        <f t="shared" si="42"/>
        <v>0</v>
      </c>
      <c r="AL35" s="15">
        <f t="shared" si="43"/>
        <v>0</v>
      </c>
      <c r="AM35" s="15">
        <f t="shared" si="44"/>
        <v>0</v>
      </c>
      <c r="AN35" s="15">
        <f t="shared" si="45"/>
        <v>0</v>
      </c>
      <c r="AO35" s="15">
        <f t="shared" si="46"/>
        <v>0</v>
      </c>
      <c r="AP35" s="15">
        <f t="shared" si="47"/>
        <v>0</v>
      </c>
      <c r="AQ35" s="16"/>
      <c r="AR35" s="22"/>
      <c r="AS35" s="22"/>
      <c r="AT35" s="22"/>
      <c r="AU35" s="22"/>
      <c r="AV35" s="22"/>
      <c r="AW35" s="22"/>
      <c r="AX35" s="23">
        <f t="shared" si="1"/>
        <v>0</v>
      </c>
    </row>
    <row r="36" spans="1:50" ht="18.75">
      <c r="A36" s="7">
        <f t="shared" si="0"/>
        <v>34</v>
      </c>
      <c r="B36" s="17"/>
      <c r="C36" s="17"/>
      <c r="D36" s="17" t="s">
        <v>37</v>
      </c>
      <c r="E36" s="9">
        <f>COUNTIF(F$3:F36,F36)</f>
        <v>34</v>
      </c>
      <c r="F36" s="17" t="s">
        <v>151</v>
      </c>
      <c r="G36" s="18">
        <f t="shared" si="25"/>
        <v>8509</v>
      </c>
      <c r="H36" s="11" t="str">
        <f t="shared" si="26"/>
        <v>34º-T-7</v>
      </c>
      <c r="I36" s="12">
        <f t="shared" si="27"/>
        <v>1274</v>
      </c>
      <c r="J36" s="12">
        <f t="shared" si="28"/>
        <v>1220</v>
      </c>
      <c r="K36" s="12">
        <f t="shared" si="29"/>
        <v>1763</v>
      </c>
      <c r="L36" s="12">
        <f t="shared" si="30"/>
        <v>1438</v>
      </c>
      <c r="M36" s="12">
        <f t="shared" si="31"/>
        <v>1302</v>
      </c>
      <c r="N36" s="12">
        <f t="shared" si="32"/>
        <v>1512</v>
      </c>
      <c r="O36" s="19"/>
      <c r="P36">
        <v>8</v>
      </c>
      <c r="Q36">
        <v>34</v>
      </c>
      <c r="R36">
        <v>7</v>
      </c>
      <c r="S36">
        <v>135</v>
      </c>
      <c r="T36">
        <v>8</v>
      </c>
      <c r="U36">
        <v>195</v>
      </c>
      <c r="V36">
        <v>7</v>
      </c>
      <c r="W36">
        <v>66</v>
      </c>
      <c r="X36">
        <v>9</v>
      </c>
      <c r="Y36">
        <v>87</v>
      </c>
      <c r="Z36">
        <v>11</v>
      </c>
      <c r="AA36" s="14">
        <v>27</v>
      </c>
      <c r="AB36" s="15">
        <f t="shared" si="33"/>
        <v>0</v>
      </c>
      <c r="AC36" s="15">
        <f t="shared" si="34"/>
        <v>0</v>
      </c>
      <c r="AD36" s="15">
        <f t="shared" si="35"/>
        <v>0</v>
      </c>
      <c r="AE36" s="15">
        <f t="shared" si="36"/>
        <v>0</v>
      </c>
      <c r="AF36" s="15">
        <f t="shared" si="37"/>
        <v>0</v>
      </c>
      <c r="AG36" s="15">
        <f t="shared" si="38"/>
        <v>0</v>
      </c>
      <c r="AH36" s="15">
        <f t="shared" si="39"/>
        <v>0</v>
      </c>
      <c r="AI36" s="15">
        <f t="shared" si="40"/>
        <v>0</v>
      </c>
      <c r="AJ36" s="15">
        <f t="shared" si="41"/>
        <v>0</v>
      </c>
      <c r="AK36" s="15">
        <f t="shared" si="42"/>
        <v>0</v>
      </c>
      <c r="AL36" s="15">
        <f t="shared" si="43"/>
        <v>0</v>
      </c>
      <c r="AM36" s="15">
        <f t="shared" si="44"/>
        <v>0</v>
      </c>
      <c r="AN36" s="15">
        <f t="shared" si="45"/>
        <v>0</v>
      </c>
      <c r="AO36" s="15">
        <f t="shared" si="46"/>
        <v>0</v>
      </c>
      <c r="AP36" s="15">
        <f t="shared" si="47"/>
        <v>0</v>
      </c>
      <c r="AQ36" s="16"/>
      <c r="AR36" s="22"/>
      <c r="AS36" s="22"/>
      <c r="AT36" s="22"/>
      <c r="AU36" s="22"/>
      <c r="AV36" s="22"/>
      <c r="AW36" s="22"/>
      <c r="AX36" s="23">
        <f t="shared" si="1"/>
        <v>0</v>
      </c>
    </row>
    <row r="37" spans="1:50" ht="18.75">
      <c r="A37" s="7">
        <f t="shared" si="0"/>
        <v>35</v>
      </c>
      <c r="B37" s="17"/>
      <c r="C37" s="17"/>
      <c r="D37" s="17" t="s">
        <v>37</v>
      </c>
      <c r="E37" s="9">
        <f>COUNTIF(F$3:F37,F37)</f>
        <v>35</v>
      </c>
      <c r="F37" s="17" t="s">
        <v>151</v>
      </c>
      <c r="G37" s="18">
        <f t="shared" si="25"/>
        <v>9389</v>
      </c>
      <c r="H37" s="11" t="str">
        <f t="shared" si="26"/>
        <v>35º-T-7</v>
      </c>
      <c r="I37" s="12">
        <f t="shared" si="27"/>
        <v>1558</v>
      </c>
      <c r="J37" s="12">
        <f t="shared" si="28"/>
        <v>1482</v>
      </c>
      <c r="K37" s="12">
        <f t="shared" si="29"/>
        <v>1578</v>
      </c>
      <c r="L37" s="12">
        <f t="shared" si="30"/>
        <v>1629</v>
      </c>
      <c r="M37" s="12">
        <f t="shared" si="31"/>
        <v>1552</v>
      </c>
      <c r="N37" s="12">
        <f t="shared" si="32"/>
        <v>1590</v>
      </c>
      <c r="O37" s="19"/>
      <c r="P37">
        <v>10</v>
      </c>
      <c r="Q37">
        <v>8</v>
      </c>
      <c r="R37">
        <v>9</v>
      </c>
      <c r="S37">
        <v>87</v>
      </c>
      <c r="T37">
        <v>8</v>
      </c>
      <c r="U37">
        <v>10</v>
      </c>
      <c r="V37">
        <v>8</v>
      </c>
      <c r="W37">
        <v>61</v>
      </c>
      <c r="X37">
        <v>11</v>
      </c>
      <c r="Y37">
        <v>67</v>
      </c>
      <c r="Z37">
        <v>11</v>
      </c>
      <c r="AA37" s="14">
        <v>105</v>
      </c>
      <c r="AB37" s="15">
        <f t="shared" si="33"/>
        <v>0</v>
      </c>
      <c r="AC37" s="15">
        <f t="shared" si="34"/>
        <v>0</v>
      </c>
      <c r="AD37" s="15">
        <f t="shared" si="35"/>
        <v>0</v>
      </c>
      <c r="AE37" s="15">
        <f t="shared" si="36"/>
        <v>0</v>
      </c>
      <c r="AF37" s="15">
        <f t="shared" si="37"/>
        <v>0</v>
      </c>
      <c r="AG37" s="15">
        <f t="shared" si="38"/>
        <v>0</v>
      </c>
      <c r="AH37" s="15">
        <f t="shared" si="39"/>
        <v>0</v>
      </c>
      <c r="AI37" s="15">
        <f t="shared" si="40"/>
        <v>0</v>
      </c>
      <c r="AJ37" s="15">
        <f t="shared" si="41"/>
        <v>0</v>
      </c>
      <c r="AK37" s="15">
        <f t="shared" si="42"/>
        <v>0</v>
      </c>
      <c r="AL37" s="15">
        <f t="shared" si="43"/>
        <v>0</v>
      </c>
      <c r="AM37" s="15">
        <f t="shared" si="44"/>
        <v>0</v>
      </c>
      <c r="AN37" s="15">
        <f t="shared" si="45"/>
        <v>0</v>
      </c>
      <c r="AO37" s="15">
        <f t="shared" si="46"/>
        <v>0</v>
      </c>
      <c r="AP37" s="15">
        <f t="shared" si="47"/>
        <v>0</v>
      </c>
      <c r="AQ37" s="16"/>
      <c r="AR37" s="22"/>
      <c r="AS37" s="22"/>
      <c r="AT37" s="22"/>
      <c r="AU37" s="22"/>
      <c r="AV37" s="22"/>
      <c r="AW37" s="22"/>
      <c r="AX37" s="23">
        <f t="shared" si="1"/>
        <v>0</v>
      </c>
    </row>
    <row r="38" spans="1:50" ht="18.75">
      <c r="A38" s="7">
        <f t="shared" si="0"/>
        <v>36</v>
      </c>
      <c r="B38" s="17"/>
      <c r="C38" s="17"/>
      <c r="D38" s="17" t="s">
        <v>37</v>
      </c>
      <c r="E38" s="9">
        <f>COUNTIF(F$3:F38,F38)</f>
        <v>36</v>
      </c>
      <c r="F38" s="17" t="s">
        <v>151</v>
      </c>
      <c r="G38" s="18">
        <f t="shared" si="25"/>
        <v>7239</v>
      </c>
      <c r="H38" s="11" t="str">
        <f t="shared" si="26"/>
        <v>36º-T-7</v>
      </c>
      <c r="I38" s="12">
        <f t="shared" si="27"/>
        <v>934</v>
      </c>
      <c r="J38" s="12">
        <f t="shared" si="28"/>
        <v>1198</v>
      </c>
      <c r="K38" s="12">
        <f t="shared" si="29"/>
        <v>1422</v>
      </c>
      <c r="L38" s="12">
        <f t="shared" si="30"/>
        <v>1252</v>
      </c>
      <c r="M38" s="12">
        <f t="shared" si="31"/>
        <v>1161</v>
      </c>
      <c r="N38" s="12">
        <f t="shared" si="32"/>
        <v>1272</v>
      </c>
      <c r="O38" s="19"/>
      <c r="P38">
        <v>6</v>
      </c>
      <c r="Q38">
        <v>4</v>
      </c>
      <c r="R38">
        <v>7</v>
      </c>
      <c r="S38">
        <v>113</v>
      </c>
      <c r="T38">
        <v>7</v>
      </c>
      <c r="U38">
        <v>50</v>
      </c>
      <c r="V38">
        <v>6</v>
      </c>
      <c r="W38">
        <v>76</v>
      </c>
      <c r="X38">
        <v>8</v>
      </c>
      <c r="Y38">
        <v>81</v>
      </c>
      <c r="Z38">
        <v>9</v>
      </c>
      <c r="AA38" s="14">
        <v>57</v>
      </c>
      <c r="AB38" s="15">
        <f t="shared" si="33"/>
        <v>0</v>
      </c>
      <c r="AC38" s="15">
        <f t="shared" si="34"/>
        <v>0</v>
      </c>
      <c r="AD38" s="15">
        <f t="shared" si="35"/>
        <v>0</v>
      </c>
      <c r="AE38" s="15">
        <f t="shared" si="36"/>
        <v>0</v>
      </c>
      <c r="AF38" s="15">
        <f t="shared" si="37"/>
        <v>0</v>
      </c>
      <c r="AG38" s="15">
        <f t="shared" si="38"/>
        <v>0</v>
      </c>
      <c r="AH38" s="15">
        <f t="shared" si="39"/>
        <v>0</v>
      </c>
      <c r="AI38" s="15">
        <f t="shared" si="40"/>
        <v>0</v>
      </c>
      <c r="AJ38" s="15">
        <f t="shared" si="41"/>
        <v>0</v>
      </c>
      <c r="AK38" s="15">
        <f t="shared" si="42"/>
        <v>0</v>
      </c>
      <c r="AL38" s="15">
        <f t="shared" si="43"/>
        <v>0</v>
      </c>
      <c r="AM38" s="15">
        <f t="shared" si="44"/>
        <v>0</v>
      </c>
      <c r="AN38" s="15">
        <f t="shared" si="45"/>
        <v>0</v>
      </c>
      <c r="AO38" s="15">
        <f t="shared" si="46"/>
        <v>0</v>
      </c>
      <c r="AP38" s="15">
        <f t="shared" si="47"/>
        <v>0</v>
      </c>
      <c r="AQ38" s="16"/>
      <c r="AR38" s="22"/>
      <c r="AS38" s="22"/>
      <c r="AT38" s="22"/>
      <c r="AU38" s="22"/>
      <c r="AV38" s="22"/>
      <c r="AW38" s="22"/>
      <c r="AX38" s="23">
        <f t="shared" si="1"/>
        <v>0</v>
      </c>
    </row>
    <row r="39" spans="1:50" ht="18.75">
      <c r="A39" s="7">
        <f t="shared" si="0"/>
        <v>37</v>
      </c>
      <c r="B39" s="17"/>
      <c r="C39" s="17"/>
      <c r="D39" s="17"/>
      <c r="E39" s="9"/>
      <c r="F39" s="17" t="s">
        <v>151</v>
      </c>
      <c r="G39" s="18"/>
      <c r="H39" s="11"/>
      <c r="I39" s="12"/>
      <c r="J39" s="12"/>
      <c r="K39" s="12"/>
      <c r="L39" s="12"/>
      <c r="M39" s="12"/>
      <c r="N39" s="12"/>
      <c r="O39" s="19"/>
      <c r="AA39" s="14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  <c r="AR39" s="22"/>
      <c r="AS39" s="22"/>
      <c r="AT39" s="22"/>
      <c r="AU39" s="22"/>
      <c r="AV39" s="22"/>
      <c r="AW39" s="22"/>
      <c r="AX39" s="23">
        <f t="shared" si="1"/>
        <v>0</v>
      </c>
    </row>
    <row r="40" spans="1:50" ht="18.75">
      <c r="A40" s="7">
        <f t="shared" si="0"/>
        <v>38</v>
      </c>
      <c r="B40" s="17"/>
      <c r="C40" s="17"/>
      <c r="D40" s="17" t="s">
        <v>37</v>
      </c>
      <c r="E40" s="9">
        <f>COUNTIF(F$3:F40,F40)</f>
        <v>38</v>
      </c>
      <c r="F40" s="17" t="s">
        <v>151</v>
      </c>
      <c r="G40" s="18">
        <f>SUM(I40:O40)</f>
        <v>9086</v>
      </c>
      <c r="H40" s="11" t="str">
        <f>CONCATENATE(E40,"º-",F40)</f>
        <v>38º-T-7</v>
      </c>
      <c r="I40" s="12">
        <f>SUM(P40*155,Q40)</f>
        <v>1359</v>
      </c>
      <c r="J40" s="12">
        <f>SUM(R40*155,S40)</f>
        <v>1652</v>
      </c>
      <c r="K40" s="12">
        <f>SUM(T40*196,U40)</f>
        <v>1627</v>
      </c>
      <c r="L40" s="12">
        <f>SUM(V40*196,W40)</f>
        <v>1607</v>
      </c>
      <c r="M40" s="12">
        <f>SUM(X40*135,Y40)</f>
        <v>1182</v>
      </c>
      <c r="N40" s="12">
        <f>SUM(Z40*135,AA40)</f>
        <v>1659</v>
      </c>
      <c r="O40" s="19"/>
      <c r="P40">
        <v>8</v>
      </c>
      <c r="Q40">
        <v>119</v>
      </c>
      <c r="R40">
        <v>10</v>
      </c>
      <c r="S40">
        <v>102</v>
      </c>
      <c r="T40">
        <v>8</v>
      </c>
      <c r="U40">
        <v>59</v>
      </c>
      <c r="V40">
        <v>8</v>
      </c>
      <c r="W40">
        <v>39</v>
      </c>
      <c r="X40">
        <v>8</v>
      </c>
      <c r="Y40">
        <v>102</v>
      </c>
      <c r="Z40">
        <v>12</v>
      </c>
      <c r="AA40" s="14">
        <v>39</v>
      </c>
      <c r="AB40" s="15">
        <f>IF(E40=1,20,0)</f>
        <v>0</v>
      </c>
      <c r="AC40" s="15">
        <f>IF(E40=2,17,0)</f>
        <v>0</v>
      </c>
      <c r="AD40" s="15">
        <f>IF(E40=3,15,0)</f>
        <v>0</v>
      </c>
      <c r="AE40" s="15">
        <f>IF(E40=4,13,0)</f>
        <v>0</v>
      </c>
      <c r="AF40" s="15">
        <f>IF(E40=5,11,0)</f>
        <v>0</v>
      </c>
      <c r="AG40" s="15">
        <f>IF(E40=6,10,0)</f>
        <v>0</v>
      </c>
      <c r="AH40" s="15">
        <f>IF(E40=7,9,0)</f>
        <v>0</v>
      </c>
      <c r="AI40" s="15">
        <f>IF(E40=8,8,0)</f>
        <v>0</v>
      </c>
      <c r="AJ40" s="15">
        <f>IF(E40=9,7,0)</f>
        <v>0</v>
      </c>
      <c r="AK40" s="15">
        <f>IF(E40=10,6,0)</f>
        <v>0</v>
      </c>
      <c r="AL40" s="15">
        <f>IF(E40=11,5,0)</f>
        <v>0</v>
      </c>
      <c r="AM40" s="15">
        <f>IF(E40=12,4,0)</f>
        <v>0</v>
      </c>
      <c r="AN40" s="15">
        <f>IF(E40=13,3,0)</f>
        <v>0</v>
      </c>
      <c r="AO40" s="15">
        <f>IF(E40=14,2,0)</f>
        <v>0</v>
      </c>
      <c r="AP40" s="15">
        <f>IF(E40=15,1,0)</f>
        <v>0</v>
      </c>
      <c r="AQ40" s="16"/>
      <c r="AR40" s="22"/>
      <c r="AS40" s="22"/>
      <c r="AT40" s="22"/>
      <c r="AU40" s="22"/>
      <c r="AV40" s="22"/>
      <c r="AW40" s="22"/>
      <c r="AX40" s="23">
        <f t="shared" si="1"/>
        <v>0</v>
      </c>
    </row>
    <row r="41" spans="1:50" ht="18.75">
      <c r="A41" s="7">
        <f t="shared" si="0"/>
        <v>39</v>
      </c>
      <c r="B41" s="17"/>
      <c r="C41" s="17"/>
      <c r="D41" s="17" t="s">
        <v>37</v>
      </c>
      <c r="E41" s="9">
        <f>COUNTIF(F$3:F41,F41)</f>
        <v>39</v>
      </c>
      <c r="F41" s="17" t="s">
        <v>151</v>
      </c>
      <c r="G41" s="18">
        <f>SUM(I41:O41)</f>
        <v>7569</v>
      </c>
      <c r="H41" s="11" t="str">
        <f>CONCATENATE(E41,"º-",F41)</f>
        <v>39º-T-7</v>
      </c>
      <c r="I41" s="12">
        <f>SUM(P41*155,Q41)</f>
        <v>1384</v>
      </c>
      <c r="J41" s="12">
        <f>SUM(R41*155,S41)</f>
        <v>1499</v>
      </c>
      <c r="K41" s="12">
        <f>SUM(T41*196,U41)</f>
        <v>1515</v>
      </c>
      <c r="L41" s="12">
        <f>SUM(V41*196,W41)</f>
        <v>1334</v>
      </c>
      <c r="M41" s="12">
        <f>SUM(X41*135,Y41)</f>
        <v>915</v>
      </c>
      <c r="N41" s="12">
        <f>SUM(Z41*135,AA41)</f>
        <v>922</v>
      </c>
      <c r="O41" s="19"/>
      <c r="P41">
        <v>8</v>
      </c>
      <c r="Q41">
        <v>144</v>
      </c>
      <c r="R41">
        <v>9</v>
      </c>
      <c r="S41">
        <v>104</v>
      </c>
      <c r="T41">
        <v>7</v>
      </c>
      <c r="U41">
        <v>143</v>
      </c>
      <c r="V41">
        <v>6</v>
      </c>
      <c r="W41">
        <v>158</v>
      </c>
      <c r="X41">
        <v>6</v>
      </c>
      <c r="Y41">
        <v>105</v>
      </c>
      <c r="Z41">
        <v>6</v>
      </c>
      <c r="AA41" s="14">
        <v>112</v>
      </c>
      <c r="AB41" s="15">
        <f>IF(E41=1,20,0)</f>
        <v>0</v>
      </c>
      <c r="AC41" s="15">
        <f>IF(E41=2,17,0)</f>
        <v>0</v>
      </c>
      <c r="AD41" s="15">
        <f>IF(E41=3,15,0)</f>
        <v>0</v>
      </c>
      <c r="AE41" s="15">
        <f>IF(E41=4,13,0)</f>
        <v>0</v>
      </c>
      <c r="AF41" s="15">
        <f>IF(E41=5,11,0)</f>
        <v>0</v>
      </c>
      <c r="AG41" s="15">
        <f>IF(E41=6,10,0)</f>
        <v>0</v>
      </c>
      <c r="AH41" s="15">
        <f>IF(E41=7,9,0)</f>
        <v>0</v>
      </c>
      <c r="AI41" s="15">
        <f>IF(E41=8,8,0)</f>
        <v>0</v>
      </c>
      <c r="AJ41" s="15">
        <f>IF(E41=9,7,0)</f>
        <v>0</v>
      </c>
      <c r="AK41" s="15">
        <f>IF(E41=10,6,0)</f>
        <v>0</v>
      </c>
      <c r="AL41" s="15">
        <f>IF(E41=11,5,0)</f>
        <v>0</v>
      </c>
      <c r="AM41" s="15">
        <f>IF(E41=12,4,0)</f>
        <v>0</v>
      </c>
      <c r="AN41" s="15">
        <f>IF(E41=13,3,0)</f>
        <v>0</v>
      </c>
      <c r="AO41" s="15">
        <f>IF(E41=14,2,0)</f>
        <v>0</v>
      </c>
      <c r="AP41" s="15">
        <f>IF(E41=15,1,0)</f>
        <v>0</v>
      </c>
      <c r="AQ41" s="16"/>
      <c r="AR41" s="22"/>
      <c r="AS41" s="22"/>
      <c r="AT41" s="22"/>
      <c r="AU41" s="22"/>
      <c r="AV41" s="22"/>
      <c r="AW41" s="22"/>
      <c r="AX41" s="23">
        <f t="shared" si="1"/>
        <v>0</v>
      </c>
    </row>
  </sheetData>
  <sheetProtection/>
  <conditionalFormatting sqref="I3:N41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3:E41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41"/>
  <sheetViews>
    <sheetView zoomScale="70" zoomScaleNormal="70" workbookViewId="0" topLeftCell="A1">
      <selection activeCell="B3" sqref="B3"/>
    </sheetView>
  </sheetViews>
  <sheetFormatPr defaultColWidth="11.421875" defaultRowHeight="12.75"/>
  <cols>
    <col min="1" max="1" width="15.00390625" style="0" bestFit="1" customWidth="1"/>
    <col min="2" max="2" width="21.28125" style="0" bestFit="1" customWidth="1"/>
    <col min="3" max="3" width="31.00390625" style="0" bestFit="1" customWidth="1"/>
    <col min="4" max="4" width="24.28125" style="0" hidden="1" customWidth="1"/>
    <col min="5" max="5" width="8.7109375" style="0" hidden="1" customWidth="1"/>
    <col min="6" max="6" width="6.28125" style="0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8" width="13.7109375" style="0" bestFit="1" customWidth="1"/>
    <col min="49" max="49" width="6.7109375" style="0" bestFit="1" customWidth="1"/>
    <col min="50" max="50" width="9.7109375" style="0" bestFit="1" customWidth="1"/>
  </cols>
  <sheetData>
    <row r="1" ht="56.25" thickBot="1">
      <c r="A1" s="35" t="s">
        <v>182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6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8" t="s">
        <v>116</v>
      </c>
      <c r="C3" s="37" t="s">
        <v>79</v>
      </c>
      <c r="D3" s="17" t="s">
        <v>37</v>
      </c>
      <c r="E3" s="9">
        <f>COUNTIF(F$3:F3,F3)</f>
        <v>1</v>
      </c>
      <c r="F3" s="17" t="s">
        <v>182</v>
      </c>
      <c r="G3" s="18">
        <f aca="true" t="shared" si="0" ref="G3:G9">SUM(I3:O3)</f>
        <v>9978</v>
      </c>
      <c r="H3" s="11" t="str">
        <f aca="true" t="shared" si="1" ref="H3:H9">CONCATENATE(E3,"º-",F3)</f>
        <v>1º-T-8</v>
      </c>
      <c r="I3" s="12">
        <f aca="true" t="shared" si="2" ref="I3:I9">SUM(P3*155,Q3)</f>
        <v>1658</v>
      </c>
      <c r="J3" s="12">
        <f aca="true" t="shared" si="3" ref="J3:J9">SUM(R3*155,S3)</f>
        <v>1748</v>
      </c>
      <c r="K3" s="12">
        <f aca="true" t="shared" si="4" ref="K3:K9">SUM(T3*196,U3)</f>
        <v>1759</v>
      </c>
      <c r="L3" s="12">
        <f aca="true" t="shared" si="5" ref="L3:L9">SUM(V3*196,W3)</f>
        <v>1437</v>
      </c>
      <c r="M3" s="12">
        <f aca="true" t="shared" si="6" ref="M3:M9">SUM(X3*135,Y3)</f>
        <v>1618</v>
      </c>
      <c r="N3" s="12">
        <f aca="true" t="shared" si="7" ref="N3:N9">SUM(Z3*135,AA3)</f>
        <v>1758</v>
      </c>
      <c r="O3" s="19"/>
      <c r="P3">
        <v>10</v>
      </c>
      <c r="Q3">
        <v>108</v>
      </c>
      <c r="R3">
        <v>11</v>
      </c>
      <c r="S3">
        <v>43</v>
      </c>
      <c r="T3">
        <v>8</v>
      </c>
      <c r="U3">
        <v>191</v>
      </c>
      <c r="V3">
        <v>7</v>
      </c>
      <c r="W3">
        <v>65</v>
      </c>
      <c r="X3">
        <v>11</v>
      </c>
      <c r="Y3">
        <v>133</v>
      </c>
      <c r="Z3">
        <v>13</v>
      </c>
      <c r="AA3" s="14">
        <v>3</v>
      </c>
      <c r="AB3" s="15">
        <f aca="true" t="shared" si="8" ref="AB3:AB9">IF(E3=1,20,0)</f>
        <v>20</v>
      </c>
      <c r="AC3" s="15">
        <f aca="true" t="shared" si="9" ref="AC3:AC9">IF(E3=2,17,0)</f>
        <v>0</v>
      </c>
      <c r="AD3" s="15">
        <f aca="true" t="shared" si="10" ref="AD3:AD9">IF(E3=3,15,0)</f>
        <v>0</v>
      </c>
      <c r="AE3" s="15">
        <f aca="true" t="shared" si="11" ref="AE3:AE9">IF(E3=4,13,0)</f>
        <v>0</v>
      </c>
      <c r="AF3" s="15">
        <f aca="true" t="shared" si="12" ref="AF3:AF9">IF(E3=5,11,0)</f>
        <v>0</v>
      </c>
      <c r="AG3" s="15">
        <f aca="true" t="shared" si="13" ref="AG3:AG9">IF(E3=6,10,0)</f>
        <v>0</v>
      </c>
      <c r="AH3" s="15">
        <f aca="true" t="shared" si="14" ref="AH3:AH9">IF(E3=7,9,0)</f>
        <v>0</v>
      </c>
      <c r="AI3" s="15">
        <f aca="true" t="shared" si="15" ref="AI3:AI9">IF(E3=8,8,0)</f>
        <v>0</v>
      </c>
      <c r="AJ3" s="15">
        <f aca="true" t="shared" si="16" ref="AJ3:AJ9">IF(E3=9,7,0)</f>
        <v>0</v>
      </c>
      <c r="AK3" s="15">
        <f aca="true" t="shared" si="17" ref="AK3:AK9">IF(E3=10,6,0)</f>
        <v>0</v>
      </c>
      <c r="AL3" s="15">
        <f aca="true" t="shared" si="18" ref="AL3:AL9">IF(E3=11,5,0)</f>
        <v>0</v>
      </c>
      <c r="AM3" s="15">
        <f aca="true" t="shared" si="19" ref="AM3:AM9">IF(E3=12,4,0)</f>
        <v>0</v>
      </c>
      <c r="AN3" s="15">
        <f aca="true" t="shared" si="20" ref="AN3:AN9">IF(E3=13,3,0)</f>
        <v>0</v>
      </c>
      <c r="AO3" s="15">
        <f aca="true" t="shared" si="21" ref="AO3:AO9">IF(E3=14,2,0)</f>
        <v>0</v>
      </c>
      <c r="AP3" s="15">
        <f aca="true" t="shared" si="22" ref="AP3:AP9">IF(E3=15,1,0)</f>
        <v>0</v>
      </c>
      <c r="AQ3" s="16"/>
      <c r="AR3" s="22">
        <v>30</v>
      </c>
      <c r="AS3" s="22"/>
      <c r="AT3" s="22"/>
      <c r="AU3" s="22"/>
      <c r="AV3" s="22"/>
      <c r="AW3" s="22"/>
      <c r="AX3" s="23">
        <f aca="true" t="shared" si="23" ref="AX3:AX14">AQ3+AR3+AS3+AT3+AU3+AV3+AW3</f>
        <v>30</v>
      </c>
    </row>
    <row r="4" spans="1:50" ht="18.75">
      <c r="A4" s="7">
        <f aca="true" t="shared" si="24" ref="A4:A41">+A3+1</f>
        <v>2</v>
      </c>
      <c r="B4" s="8" t="s">
        <v>119</v>
      </c>
      <c r="C4" s="37" t="s">
        <v>183</v>
      </c>
      <c r="D4" s="17" t="s">
        <v>37</v>
      </c>
      <c r="E4" s="9">
        <f>COUNTIF(F$3:F4,F4)</f>
        <v>2</v>
      </c>
      <c r="F4" s="17" t="s">
        <v>182</v>
      </c>
      <c r="G4" s="18">
        <f t="shared" si="0"/>
        <v>10019</v>
      </c>
      <c r="H4" s="11" t="str">
        <f t="shared" si="1"/>
        <v>2º-T-8</v>
      </c>
      <c r="I4" s="12">
        <f t="shared" si="2"/>
        <v>1654</v>
      </c>
      <c r="J4" s="12">
        <f t="shared" si="3"/>
        <v>1576</v>
      </c>
      <c r="K4" s="12">
        <f t="shared" si="4"/>
        <v>1732</v>
      </c>
      <c r="L4" s="12">
        <f t="shared" si="5"/>
        <v>1737</v>
      </c>
      <c r="M4" s="12">
        <f t="shared" si="6"/>
        <v>1747</v>
      </c>
      <c r="N4" s="12">
        <f t="shared" si="7"/>
        <v>1573</v>
      </c>
      <c r="O4" s="19"/>
      <c r="P4">
        <v>10</v>
      </c>
      <c r="Q4">
        <v>104</v>
      </c>
      <c r="R4">
        <v>10</v>
      </c>
      <c r="S4">
        <v>26</v>
      </c>
      <c r="T4">
        <v>8</v>
      </c>
      <c r="U4">
        <v>164</v>
      </c>
      <c r="V4">
        <v>8</v>
      </c>
      <c r="W4">
        <v>169</v>
      </c>
      <c r="X4">
        <v>12</v>
      </c>
      <c r="Y4">
        <v>127</v>
      </c>
      <c r="Z4">
        <v>11</v>
      </c>
      <c r="AA4" s="14">
        <v>88</v>
      </c>
      <c r="AB4" s="15">
        <f t="shared" si="8"/>
        <v>0</v>
      </c>
      <c r="AC4" s="15">
        <f t="shared" si="9"/>
        <v>17</v>
      </c>
      <c r="AD4" s="15">
        <f t="shared" si="10"/>
        <v>0</v>
      </c>
      <c r="AE4" s="15">
        <f t="shared" si="11"/>
        <v>0</v>
      </c>
      <c r="AF4" s="15">
        <f t="shared" si="12"/>
        <v>0</v>
      </c>
      <c r="AG4" s="15">
        <f t="shared" si="13"/>
        <v>0</v>
      </c>
      <c r="AH4" s="15">
        <f t="shared" si="14"/>
        <v>0</v>
      </c>
      <c r="AI4" s="15">
        <f t="shared" si="15"/>
        <v>0</v>
      </c>
      <c r="AJ4" s="15">
        <f t="shared" si="16"/>
        <v>0</v>
      </c>
      <c r="AK4" s="15">
        <f t="shared" si="17"/>
        <v>0</v>
      </c>
      <c r="AL4" s="15">
        <f t="shared" si="18"/>
        <v>0</v>
      </c>
      <c r="AM4" s="15">
        <f t="shared" si="19"/>
        <v>0</v>
      </c>
      <c r="AN4" s="15">
        <f t="shared" si="20"/>
        <v>0</v>
      </c>
      <c r="AO4" s="15">
        <f t="shared" si="21"/>
        <v>0</v>
      </c>
      <c r="AP4" s="15">
        <f t="shared" si="22"/>
        <v>0</v>
      </c>
      <c r="AQ4" s="16"/>
      <c r="AR4" s="22">
        <v>26</v>
      </c>
      <c r="AS4" s="22"/>
      <c r="AT4" s="22"/>
      <c r="AU4" s="22"/>
      <c r="AV4" s="22"/>
      <c r="AW4" s="22"/>
      <c r="AX4" s="23">
        <f t="shared" si="23"/>
        <v>26</v>
      </c>
    </row>
    <row r="5" spans="1:50" ht="18.75">
      <c r="A5" s="7">
        <f t="shared" si="24"/>
        <v>3</v>
      </c>
      <c r="B5" s="8"/>
      <c r="C5" s="37"/>
      <c r="D5" s="17" t="s">
        <v>37</v>
      </c>
      <c r="E5" s="9">
        <f>COUNTIF(F$3:F5,F5)</f>
        <v>3</v>
      </c>
      <c r="F5" s="17" t="s">
        <v>182</v>
      </c>
      <c r="G5" s="18">
        <f t="shared" si="0"/>
        <v>10461</v>
      </c>
      <c r="H5" s="11" t="str">
        <f t="shared" si="1"/>
        <v>3º-T-8</v>
      </c>
      <c r="I5" s="12">
        <f t="shared" si="2"/>
        <v>1788</v>
      </c>
      <c r="J5" s="12">
        <f t="shared" si="3"/>
        <v>1682</v>
      </c>
      <c r="K5" s="12">
        <f t="shared" si="4"/>
        <v>1783</v>
      </c>
      <c r="L5" s="12">
        <f t="shared" si="5"/>
        <v>1725</v>
      </c>
      <c r="M5" s="12">
        <f t="shared" si="6"/>
        <v>1696</v>
      </c>
      <c r="N5" s="12">
        <f t="shared" si="7"/>
        <v>1787</v>
      </c>
      <c r="O5" s="19"/>
      <c r="P5">
        <v>11</v>
      </c>
      <c r="Q5">
        <v>83</v>
      </c>
      <c r="R5">
        <v>10</v>
      </c>
      <c r="S5">
        <v>132</v>
      </c>
      <c r="T5">
        <v>9</v>
      </c>
      <c r="U5">
        <v>19</v>
      </c>
      <c r="V5">
        <v>8</v>
      </c>
      <c r="W5">
        <v>157</v>
      </c>
      <c r="X5">
        <v>12</v>
      </c>
      <c r="Y5">
        <v>76</v>
      </c>
      <c r="Z5">
        <v>13</v>
      </c>
      <c r="AA5" s="14">
        <v>32</v>
      </c>
      <c r="AB5" s="15">
        <f t="shared" si="8"/>
        <v>0</v>
      </c>
      <c r="AC5" s="15">
        <f t="shared" si="9"/>
        <v>0</v>
      </c>
      <c r="AD5" s="15">
        <f t="shared" si="10"/>
        <v>15</v>
      </c>
      <c r="AE5" s="15">
        <f t="shared" si="11"/>
        <v>0</v>
      </c>
      <c r="AF5" s="15">
        <f t="shared" si="12"/>
        <v>0</v>
      </c>
      <c r="AG5" s="15">
        <f t="shared" si="13"/>
        <v>0</v>
      </c>
      <c r="AH5" s="15">
        <f t="shared" si="14"/>
        <v>0</v>
      </c>
      <c r="AI5" s="15">
        <f t="shared" si="15"/>
        <v>0</v>
      </c>
      <c r="AJ5" s="15">
        <f t="shared" si="16"/>
        <v>0</v>
      </c>
      <c r="AK5" s="15">
        <f t="shared" si="17"/>
        <v>0</v>
      </c>
      <c r="AL5" s="15">
        <f t="shared" si="18"/>
        <v>0</v>
      </c>
      <c r="AM5" s="15">
        <f t="shared" si="19"/>
        <v>0</v>
      </c>
      <c r="AN5" s="15">
        <f t="shared" si="20"/>
        <v>0</v>
      </c>
      <c r="AO5" s="15">
        <f t="shared" si="21"/>
        <v>0</v>
      </c>
      <c r="AP5" s="15">
        <f t="shared" si="22"/>
        <v>0</v>
      </c>
      <c r="AQ5" s="16"/>
      <c r="AR5" s="22"/>
      <c r="AS5" s="22"/>
      <c r="AT5" s="22"/>
      <c r="AU5" s="22"/>
      <c r="AV5" s="22"/>
      <c r="AW5" s="22"/>
      <c r="AX5" s="23">
        <f t="shared" si="23"/>
        <v>0</v>
      </c>
    </row>
    <row r="6" spans="1:50" ht="18.75">
      <c r="A6" s="7">
        <f t="shared" si="24"/>
        <v>4</v>
      </c>
      <c r="B6" s="8"/>
      <c r="C6" s="37"/>
      <c r="D6" s="17" t="s">
        <v>37</v>
      </c>
      <c r="E6" s="9">
        <f>COUNTIF(F$3:F6,F6)</f>
        <v>4</v>
      </c>
      <c r="F6" s="17" t="s">
        <v>182</v>
      </c>
      <c r="G6" s="18">
        <f t="shared" si="0"/>
        <v>10398</v>
      </c>
      <c r="H6" s="11" t="str">
        <f t="shared" si="1"/>
        <v>4º-T-8</v>
      </c>
      <c r="I6" s="12">
        <f t="shared" si="2"/>
        <v>1671</v>
      </c>
      <c r="J6" s="12">
        <f t="shared" si="3"/>
        <v>1726</v>
      </c>
      <c r="K6" s="12">
        <f t="shared" si="4"/>
        <v>1842</v>
      </c>
      <c r="L6" s="12">
        <f t="shared" si="5"/>
        <v>1761</v>
      </c>
      <c r="M6" s="12">
        <f t="shared" si="6"/>
        <v>1717</v>
      </c>
      <c r="N6" s="12">
        <f t="shared" si="7"/>
        <v>1681</v>
      </c>
      <c r="O6" s="19"/>
      <c r="P6">
        <v>10</v>
      </c>
      <c r="Q6">
        <v>121</v>
      </c>
      <c r="R6">
        <v>11</v>
      </c>
      <c r="S6">
        <v>21</v>
      </c>
      <c r="T6">
        <v>9</v>
      </c>
      <c r="U6">
        <v>78</v>
      </c>
      <c r="V6">
        <v>8</v>
      </c>
      <c r="W6">
        <v>193</v>
      </c>
      <c r="X6">
        <v>12</v>
      </c>
      <c r="Y6">
        <v>97</v>
      </c>
      <c r="Z6">
        <v>12</v>
      </c>
      <c r="AA6" s="14">
        <v>61</v>
      </c>
      <c r="AB6" s="15">
        <f t="shared" si="8"/>
        <v>0</v>
      </c>
      <c r="AC6" s="15">
        <f t="shared" si="9"/>
        <v>0</v>
      </c>
      <c r="AD6" s="15">
        <f t="shared" si="10"/>
        <v>0</v>
      </c>
      <c r="AE6" s="15">
        <f t="shared" si="11"/>
        <v>13</v>
      </c>
      <c r="AF6" s="15">
        <f t="shared" si="12"/>
        <v>0</v>
      </c>
      <c r="AG6" s="15">
        <f t="shared" si="13"/>
        <v>0</v>
      </c>
      <c r="AH6" s="15">
        <f t="shared" si="14"/>
        <v>0</v>
      </c>
      <c r="AI6" s="15">
        <f t="shared" si="15"/>
        <v>0</v>
      </c>
      <c r="AJ6" s="15">
        <f t="shared" si="16"/>
        <v>0</v>
      </c>
      <c r="AK6" s="15">
        <f t="shared" si="17"/>
        <v>0</v>
      </c>
      <c r="AL6" s="15">
        <f t="shared" si="18"/>
        <v>0</v>
      </c>
      <c r="AM6" s="15">
        <f t="shared" si="19"/>
        <v>0</v>
      </c>
      <c r="AN6" s="15">
        <f t="shared" si="20"/>
        <v>0</v>
      </c>
      <c r="AO6" s="15">
        <f t="shared" si="21"/>
        <v>0</v>
      </c>
      <c r="AP6" s="15">
        <f t="shared" si="22"/>
        <v>0</v>
      </c>
      <c r="AQ6" s="16"/>
      <c r="AR6" s="22"/>
      <c r="AS6" s="22"/>
      <c r="AT6" s="22"/>
      <c r="AU6" s="22"/>
      <c r="AV6" s="22"/>
      <c r="AW6" s="22"/>
      <c r="AX6" s="23">
        <f t="shared" si="23"/>
        <v>0</v>
      </c>
    </row>
    <row r="7" spans="1:50" ht="18.75">
      <c r="A7" s="7">
        <f t="shared" si="24"/>
        <v>5</v>
      </c>
      <c r="B7" s="8"/>
      <c r="C7" s="37"/>
      <c r="D7" s="17" t="s">
        <v>37</v>
      </c>
      <c r="E7" s="9">
        <f>COUNTIF(F$3:F7,F7)</f>
        <v>5</v>
      </c>
      <c r="F7" s="17" t="s">
        <v>182</v>
      </c>
      <c r="G7" s="18">
        <f t="shared" si="0"/>
        <v>9729</v>
      </c>
      <c r="H7" s="11" t="str">
        <f t="shared" si="1"/>
        <v>5º-T-8</v>
      </c>
      <c r="I7" s="12">
        <f t="shared" si="2"/>
        <v>1700</v>
      </c>
      <c r="J7" s="12">
        <f t="shared" si="3"/>
        <v>1638</v>
      </c>
      <c r="K7" s="12">
        <f t="shared" si="4"/>
        <v>1653</v>
      </c>
      <c r="L7" s="12">
        <f t="shared" si="5"/>
        <v>1577</v>
      </c>
      <c r="M7" s="12">
        <f t="shared" si="6"/>
        <v>1514</v>
      </c>
      <c r="N7" s="12">
        <f t="shared" si="7"/>
        <v>1647</v>
      </c>
      <c r="O7" s="19"/>
      <c r="P7">
        <v>10</v>
      </c>
      <c r="Q7">
        <v>150</v>
      </c>
      <c r="R7">
        <v>10</v>
      </c>
      <c r="S7">
        <v>88</v>
      </c>
      <c r="T7">
        <v>8</v>
      </c>
      <c r="U7">
        <v>85</v>
      </c>
      <c r="V7">
        <v>8</v>
      </c>
      <c r="W7">
        <v>9</v>
      </c>
      <c r="X7">
        <v>11</v>
      </c>
      <c r="Y7">
        <v>29</v>
      </c>
      <c r="Z7">
        <v>12</v>
      </c>
      <c r="AA7" s="14">
        <v>27</v>
      </c>
      <c r="AB7" s="15">
        <f t="shared" si="8"/>
        <v>0</v>
      </c>
      <c r="AC7" s="15">
        <f t="shared" si="9"/>
        <v>0</v>
      </c>
      <c r="AD7" s="15">
        <f t="shared" si="10"/>
        <v>0</v>
      </c>
      <c r="AE7" s="15">
        <f t="shared" si="11"/>
        <v>0</v>
      </c>
      <c r="AF7" s="15">
        <f t="shared" si="12"/>
        <v>11</v>
      </c>
      <c r="AG7" s="15">
        <f t="shared" si="13"/>
        <v>0</v>
      </c>
      <c r="AH7" s="15">
        <f t="shared" si="14"/>
        <v>0</v>
      </c>
      <c r="AI7" s="15">
        <f t="shared" si="15"/>
        <v>0</v>
      </c>
      <c r="AJ7" s="15">
        <f t="shared" si="16"/>
        <v>0</v>
      </c>
      <c r="AK7" s="15">
        <f t="shared" si="17"/>
        <v>0</v>
      </c>
      <c r="AL7" s="15">
        <f t="shared" si="18"/>
        <v>0</v>
      </c>
      <c r="AM7" s="15">
        <f t="shared" si="19"/>
        <v>0</v>
      </c>
      <c r="AN7" s="15">
        <f t="shared" si="20"/>
        <v>0</v>
      </c>
      <c r="AO7" s="15">
        <f t="shared" si="21"/>
        <v>0</v>
      </c>
      <c r="AP7" s="15">
        <f t="shared" si="22"/>
        <v>0</v>
      </c>
      <c r="AQ7" s="16"/>
      <c r="AR7" s="22"/>
      <c r="AS7" s="22"/>
      <c r="AT7" s="22"/>
      <c r="AU7" s="22"/>
      <c r="AV7" s="22"/>
      <c r="AW7" s="22"/>
      <c r="AX7" s="23">
        <f t="shared" si="23"/>
        <v>0</v>
      </c>
    </row>
    <row r="8" spans="1:50" ht="18.75">
      <c r="A8" s="7">
        <f t="shared" si="24"/>
        <v>6</v>
      </c>
      <c r="B8" s="8"/>
      <c r="C8" s="37"/>
      <c r="D8" s="8" t="s">
        <v>37</v>
      </c>
      <c r="E8" s="9">
        <f>COUNTIF(F$3:F8,F8)</f>
        <v>6</v>
      </c>
      <c r="F8" s="17" t="s">
        <v>182</v>
      </c>
      <c r="G8" s="10">
        <f t="shared" si="0"/>
        <v>10569</v>
      </c>
      <c r="H8" s="11" t="str">
        <f t="shared" si="1"/>
        <v>6º-T-8</v>
      </c>
      <c r="I8" s="12">
        <f t="shared" si="2"/>
        <v>1703</v>
      </c>
      <c r="J8" s="12">
        <f t="shared" si="3"/>
        <v>1745</v>
      </c>
      <c r="K8" s="12">
        <f t="shared" si="4"/>
        <v>1855</v>
      </c>
      <c r="L8" s="12">
        <f t="shared" si="5"/>
        <v>1796</v>
      </c>
      <c r="M8" s="12">
        <f t="shared" si="6"/>
        <v>1757</v>
      </c>
      <c r="N8" s="12">
        <f t="shared" si="7"/>
        <v>1713</v>
      </c>
      <c r="O8" s="13"/>
      <c r="P8">
        <v>10</v>
      </c>
      <c r="Q8">
        <v>153</v>
      </c>
      <c r="R8">
        <v>11</v>
      </c>
      <c r="S8">
        <v>40</v>
      </c>
      <c r="T8">
        <v>9</v>
      </c>
      <c r="U8">
        <v>91</v>
      </c>
      <c r="V8">
        <v>9</v>
      </c>
      <c r="W8">
        <v>32</v>
      </c>
      <c r="X8">
        <v>13</v>
      </c>
      <c r="Y8">
        <v>2</v>
      </c>
      <c r="Z8">
        <v>12</v>
      </c>
      <c r="AA8" s="14">
        <v>93</v>
      </c>
      <c r="AB8" s="15">
        <f t="shared" si="8"/>
        <v>0</v>
      </c>
      <c r="AC8" s="15">
        <f t="shared" si="9"/>
        <v>0</v>
      </c>
      <c r="AD8" s="15">
        <f t="shared" si="10"/>
        <v>0</v>
      </c>
      <c r="AE8" s="15">
        <f t="shared" si="11"/>
        <v>0</v>
      </c>
      <c r="AF8" s="15">
        <f t="shared" si="12"/>
        <v>0</v>
      </c>
      <c r="AG8" s="15">
        <f t="shared" si="13"/>
        <v>10</v>
      </c>
      <c r="AH8" s="15">
        <f t="shared" si="14"/>
        <v>0</v>
      </c>
      <c r="AI8" s="15">
        <f t="shared" si="15"/>
        <v>0</v>
      </c>
      <c r="AJ8" s="15">
        <f t="shared" si="16"/>
        <v>0</v>
      </c>
      <c r="AK8" s="15">
        <f t="shared" si="17"/>
        <v>0</v>
      </c>
      <c r="AL8" s="15">
        <f t="shared" si="18"/>
        <v>0</v>
      </c>
      <c r="AM8" s="15">
        <f t="shared" si="19"/>
        <v>0</v>
      </c>
      <c r="AN8" s="15">
        <f t="shared" si="20"/>
        <v>0</v>
      </c>
      <c r="AO8" s="15">
        <f t="shared" si="21"/>
        <v>0</v>
      </c>
      <c r="AP8" s="15">
        <f t="shared" si="22"/>
        <v>0</v>
      </c>
      <c r="AQ8" s="16"/>
      <c r="AR8" s="22"/>
      <c r="AS8" s="22"/>
      <c r="AT8" s="22"/>
      <c r="AU8" s="22"/>
      <c r="AV8" s="22"/>
      <c r="AW8" s="22"/>
      <c r="AX8" s="23">
        <f t="shared" si="23"/>
        <v>0</v>
      </c>
    </row>
    <row r="9" spans="1:50" ht="18.75">
      <c r="A9" s="7">
        <f t="shared" si="24"/>
        <v>7</v>
      </c>
      <c r="B9" s="8"/>
      <c r="C9" s="38"/>
      <c r="D9" s="17" t="s">
        <v>37</v>
      </c>
      <c r="E9" s="9">
        <f>COUNTIF(F$3:F9,F9)</f>
        <v>7</v>
      </c>
      <c r="F9" s="17" t="s">
        <v>182</v>
      </c>
      <c r="G9" s="18">
        <f t="shared" si="0"/>
        <v>10369</v>
      </c>
      <c r="H9" s="11" t="str">
        <f t="shared" si="1"/>
        <v>7º-T-8</v>
      </c>
      <c r="I9" s="12">
        <f t="shared" si="2"/>
        <v>1741</v>
      </c>
      <c r="J9" s="12">
        <f t="shared" si="3"/>
        <v>1799</v>
      </c>
      <c r="K9" s="12">
        <f t="shared" si="4"/>
        <v>1785</v>
      </c>
      <c r="L9" s="12">
        <f t="shared" si="5"/>
        <v>1731</v>
      </c>
      <c r="M9" s="12">
        <f t="shared" si="6"/>
        <v>1678</v>
      </c>
      <c r="N9" s="12">
        <f t="shared" si="7"/>
        <v>1635</v>
      </c>
      <c r="O9" s="19"/>
      <c r="P9">
        <v>11</v>
      </c>
      <c r="Q9">
        <v>36</v>
      </c>
      <c r="R9">
        <v>11</v>
      </c>
      <c r="S9">
        <v>94</v>
      </c>
      <c r="T9">
        <v>9</v>
      </c>
      <c r="U9">
        <v>21</v>
      </c>
      <c r="V9">
        <v>8</v>
      </c>
      <c r="W9">
        <v>163</v>
      </c>
      <c r="X9">
        <v>12</v>
      </c>
      <c r="Y9">
        <v>58</v>
      </c>
      <c r="Z9">
        <v>12</v>
      </c>
      <c r="AA9" s="14">
        <v>15</v>
      </c>
      <c r="AB9" s="15">
        <f t="shared" si="8"/>
        <v>0</v>
      </c>
      <c r="AC9" s="15">
        <f t="shared" si="9"/>
        <v>0</v>
      </c>
      <c r="AD9" s="15">
        <f t="shared" si="10"/>
        <v>0</v>
      </c>
      <c r="AE9" s="15">
        <f t="shared" si="11"/>
        <v>0</v>
      </c>
      <c r="AF9" s="15">
        <f t="shared" si="12"/>
        <v>0</v>
      </c>
      <c r="AG9" s="15">
        <f t="shared" si="13"/>
        <v>0</v>
      </c>
      <c r="AH9" s="15">
        <f t="shared" si="14"/>
        <v>9</v>
      </c>
      <c r="AI9" s="15">
        <f t="shared" si="15"/>
        <v>0</v>
      </c>
      <c r="AJ9" s="15">
        <f t="shared" si="16"/>
        <v>0</v>
      </c>
      <c r="AK9" s="15">
        <f t="shared" si="17"/>
        <v>0</v>
      </c>
      <c r="AL9" s="15">
        <f t="shared" si="18"/>
        <v>0</v>
      </c>
      <c r="AM9" s="15">
        <f t="shared" si="19"/>
        <v>0</v>
      </c>
      <c r="AN9" s="15">
        <f t="shared" si="20"/>
        <v>0</v>
      </c>
      <c r="AO9" s="15">
        <f t="shared" si="21"/>
        <v>0</v>
      </c>
      <c r="AP9" s="15">
        <f t="shared" si="22"/>
        <v>0</v>
      </c>
      <c r="AQ9" s="16"/>
      <c r="AR9" s="22"/>
      <c r="AS9" s="22"/>
      <c r="AT9" s="22"/>
      <c r="AU9" s="22"/>
      <c r="AV9" s="22"/>
      <c r="AW9" s="22"/>
      <c r="AX9" s="23">
        <f t="shared" si="23"/>
        <v>0</v>
      </c>
    </row>
    <row r="10" spans="1:50" ht="18.75">
      <c r="A10" s="7">
        <f t="shared" si="24"/>
        <v>8</v>
      </c>
      <c r="B10" s="8"/>
      <c r="C10" s="37"/>
      <c r="D10" s="17"/>
      <c r="E10" s="9"/>
      <c r="F10" s="17" t="s">
        <v>182</v>
      </c>
      <c r="G10" s="18"/>
      <c r="H10" s="11"/>
      <c r="I10" s="12"/>
      <c r="J10" s="12"/>
      <c r="K10" s="12"/>
      <c r="L10" s="12"/>
      <c r="M10" s="12"/>
      <c r="N10" s="12"/>
      <c r="O10" s="19"/>
      <c r="AA10" s="1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  <c r="AR10" s="22"/>
      <c r="AS10" s="22"/>
      <c r="AT10" s="22"/>
      <c r="AU10" s="22"/>
      <c r="AV10" s="22"/>
      <c r="AW10" s="22"/>
      <c r="AX10" s="23">
        <f t="shared" si="23"/>
        <v>0</v>
      </c>
    </row>
    <row r="11" spans="1:50" ht="18.75">
      <c r="A11" s="7">
        <f t="shared" si="24"/>
        <v>9</v>
      </c>
      <c r="B11" s="8"/>
      <c r="C11" s="37"/>
      <c r="D11" s="20" t="s">
        <v>37</v>
      </c>
      <c r="E11" s="9">
        <f>COUNTIF(F$3:F11,F11)</f>
        <v>9</v>
      </c>
      <c r="F11" s="17" t="s">
        <v>182</v>
      </c>
      <c r="G11" s="18">
        <f>SUM(I11:O11)</f>
        <v>10703</v>
      </c>
      <c r="H11" s="11" t="str">
        <f>CONCATENATE(E11,"º-",F11)</f>
        <v>9º-T-8</v>
      </c>
      <c r="I11" s="12">
        <f>SUM(P11*155,Q11)</f>
        <v>1754</v>
      </c>
      <c r="J11" s="12">
        <f>SUM(R11*155,S11)</f>
        <v>1812</v>
      </c>
      <c r="K11" s="12">
        <f>SUM(T11*196,U11)</f>
        <v>1803</v>
      </c>
      <c r="L11" s="12">
        <f>SUM(V11*196,W11)</f>
        <v>1807</v>
      </c>
      <c r="M11" s="12">
        <f>SUM(X11*135,Y11)</f>
        <v>1805</v>
      </c>
      <c r="N11" s="12">
        <f>SUM(Z11*135,AA11)</f>
        <v>1722</v>
      </c>
      <c r="O11" s="19"/>
      <c r="P11">
        <v>11</v>
      </c>
      <c r="Q11">
        <v>49</v>
      </c>
      <c r="R11">
        <v>11</v>
      </c>
      <c r="S11">
        <v>107</v>
      </c>
      <c r="T11">
        <v>9</v>
      </c>
      <c r="U11">
        <v>39</v>
      </c>
      <c r="V11">
        <v>9</v>
      </c>
      <c r="W11">
        <v>43</v>
      </c>
      <c r="X11">
        <v>13</v>
      </c>
      <c r="Y11">
        <v>50</v>
      </c>
      <c r="Z11">
        <v>12</v>
      </c>
      <c r="AA11" s="14">
        <v>102</v>
      </c>
      <c r="AB11" s="15">
        <f>IF(E11=1,20,0)</f>
        <v>0</v>
      </c>
      <c r="AC11" s="15">
        <f>IF(E11=2,17,0)</f>
        <v>0</v>
      </c>
      <c r="AD11" s="15">
        <f>IF(E11=3,15,0)</f>
        <v>0</v>
      </c>
      <c r="AE11" s="15">
        <f>IF(E11=4,13,0)</f>
        <v>0</v>
      </c>
      <c r="AF11" s="15">
        <f>IF(E11=5,11,0)</f>
        <v>0</v>
      </c>
      <c r="AG11" s="15">
        <f>IF(E11=6,10,0)</f>
        <v>0</v>
      </c>
      <c r="AH11" s="15">
        <f>IF(E11=7,9,0)</f>
        <v>0</v>
      </c>
      <c r="AI11" s="15">
        <f>IF(E11=8,8,0)</f>
        <v>0</v>
      </c>
      <c r="AJ11" s="15">
        <f>IF(E11=9,7,0)</f>
        <v>7</v>
      </c>
      <c r="AK11" s="15">
        <f>IF(E11=10,6,0)</f>
        <v>0</v>
      </c>
      <c r="AL11" s="15">
        <f>IF(E11=11,5,0)</f>
        <v>0</v>
      </c>
      <c r="AM11" s="15">
        <f>IF(E11=12,4,0)</f>
        <v>0</v>
      </c>
      <c r="AN11" s="15">
        <f>IF(E11=13,3,0)</f>
        <v>0</v>
      </c>
      <c r="AO11" s="15">
        <f>IF(E11=14,2,0)</f>
        <v>0</v>
      </c>
      <c r="AP11" s="15">
        <f>IF(E11=15,1,0)</f>
        <v>0</v>
      </c>
      <c r="AQ11" s="16"/>
      <c r="AR11" s="22"/>
      <c r="AS11" s="22"/>
      <c r="AT11" s="22"/>
      <c r="AU11" s="22"/>
      <c r="AV11" s="22"/>
      <c r="AW11" s="22"/>
      <c r="AX11" s="23">
        <f t="shared" si="23"/>
        <v>0</v>
      </c>
    </row>
    <row r="12" spans="1:50" ht="18.75">
      <c r="A12" s="7">
        <f t="shared" si="24"/>
        <v>10</v>
      </c>
      <c r="B12" s="8"/>
      <c r="C12" s="37"/>
      <c r="D12" s="17"/>
      <c r="E12" s="9"/>
      <c r="F12" s="17" t="s">
        <v>182</v>
      </c>
      <c r="G12" s="18"/>
      <c r="H12" s="11"/>
      <c r="I12" s="12"/>
      <c r="J12" s="12"/>
      <c r="K12" s="12"/>
      <c r="L12" s="12"/>
      <c r="M12" s="12"/>
      <c r="N12" s="12"/>
      <c r="O12" s="19"/>
      <c r="AA12" s="14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  <c r="AR12" s="22"/>
      <c r="AS12" s="22"/>
      <c r="AT12" s="22"/>
      <c r="AU12" s="22"/>
      <c r="AV12" s="22"/>
      <c r="AW12" s="22"/>
      <c r="AX12" s="23">
        <f t="shared" si="23"/>
        <v>0</v>
      </c>
    </row>
    <row r="13" spans="1:50" ht="18.75">
      <c r="A13" s="7">
        <f t="shared" si="24"/>
        <v>11</v>
      </c>
      <c r="B13" s="8"/>
      <c r="C13" s="37"/>
      <c r="D13" s="17" t="s">
        <v>37</v>
      </c>
      <c r="E13" s="9">
        <f>COUNTIF(F$3:F13,F13)</f>
        <v>11</v>
      </c>
      <c r="F13" s="17" t="s">
        <v>182</v>
      </c>
      <c r="G13" s="18">
        <f>SUM(I13:O13)</f>
        <v>8153</v>
      </c>
      <c r="H13" s="11" t="str">
        <f>CONCATENATE(E13,"º-",F13)</f>
        <v>11º-T-8</v>
      </c>
      <c r="I13" s="12">
        <f>SUM(P13*155,Q13)</f>
        <v>1370</v>
      </c>
      <c r="J13" s="12">
        <f>SUM(R13*155,S13)</f>
        <v>1423</v>
      </c>
      <c r="K13" s="12">
        <f>SUM(T13*196,U13)</f>
        <v>1359</v>
      </c>
      <c r="L13" s="12">
        <f>SUM(V13*196,W13)</f>
        <v>1386</v>
      </c>
      <c r="M13" s="12">
        <f>SUM(X13*135,Y13)</f>
        <v>1237</v>
      </c>
      <c r="N13" s="12">
        <f>SUM(Z13*135,AA13)</f>
        <v>1378</v>
      </c>
      <c r="O13" s="19"/>
      <c r="P13">
        <v>8</v>
      </c>
      <c r="Q13">
        <v>130</v>
      </c>
      <c r="R13">
        <v>9</v>
      </c>
      <c r="S13">
        <v>28</v>
      </c>
      <c r="T13">
        <v>6</v>
      </c>
      <c r="U13">
        <v>183</v>
      </c>
      <c r="V13">
        <v>7</v>
      </c>
      <c r="W13">
        <v>14</v>
      </c>
      <c r="X13">
        <v>9</v>
      </c>
      <c r="Y13">
        <v>22</v>
      </c>
      <c r="Z13">
        <v>10</v>
      </c>
      <c r="AA13" s="14">
        <v>28</v>
      </c>
      <c r="AB13" s="15">
        <f>IF(E13=1,20,0)</f>
        <v>0</v>
      </c>
      <c r="AC13" s="15">
        <f>IF(E13=2,17,0)</f>
        <v>0</v>
      </c>
      <c r="AD13" s="15">
        <f>IF(E13=3,15,0)</f>
        <v>0</v>
      </c>
      <c r="AE13" s="15">
        <f>IF(E13=4,13,0)</f>
        <v>0</v>
      </c>
      <c r="AF13" s="15">
        <f>IF(E13=5,11,0)</f>
        <v>0</v>
      </c>
      <c r="AG13" s="15">
        <f>IF(E13=6,10,0)</f>
        <v>0</v>
      </c>
      <c r="AH13" s="15">
        <f>IF(E13=7,9,0)</f>
        <v>0</v>
      </c>
      <c r="AI13" s="15">
        <f>IF(E13=8,8,0)</f>
        <v>0</v>
      </c>
      <c r="AJ13" s="15">
        <f>IF(E13=9,7,0)</f>
        <v>0</v>
      </c>
      <c r="AK13" s="15">
        <f>IF(E13=10,6,0)</f>
        <v>0</v>
      </c>
      <c r="AL13" s="15">
        <f>IF(E13=11,5,0)</f>
        <v>5</v>
      </c>
      <c r="AM13" s="15">
        <f>IF(E13=12,4,0)</f>
        <v>0</v>
      </c>
      <c r="AN13" s="15">
        <f>IF(E13=13,3,0)</f>
        <v>0</v>
      </c>
      <c r="AO13" s="15">
        <f>IF(E13=14,2,0)</f>
        <v>0</v>
      </c>
      <c r="AP13" s="15">
        <f>IF(E13=15,1,0)</f>
        <v>0</v>
      </c>
      <c r="AQ13" s="16"/>
      <c r="AR13" s="22"/>
      <c r="AS13" s="22"/>
      <c r="AT13" s="22"/>
      <c r="AU13" s="22"/>
      <c r="AV13" s="22"/>
      <c r="AW13" s="22"/>
      <c r="AX13" s="23">
        <f t="shared" si="23"/>
        <v>0</v>
      </c>
    </row>
    <row r="14" spans="1:50" ht="18.75">
      <c r="A14" s="7">
        <f t="shared" si="24"/>
        <v>12</v>
      </c>
      <c r="B14" s="8"/>
      <c r="C14" s="37"/>
      <c r="D14" s="17" t="s">
        <v>37</v>
      </c>
      <c r="E14" s="9">
        <f>COUNTIF(F$3:F14,F14)</f>
        <v>12</v>
      </c>
      <c r="F14" s="17" t="s">
        <v>182</v>
      </c>
      <c r="G14" s="18">
        <f>SUM(I14:O14)</f>
        <v>9432</v>
      </c>
      <c r="H14" s="11" t="str">
        <f>CONCATENATE(E14,"º-",F14)</f>
        <v>12º-T-8</v>
      </c>
      <c r="I14" s="12">
        <f>SUM(P14*155,Q14)</f>
        <v>1570</v>
      </c>
      <c r="J14" s="12">
        <f>SUM(R14*155,S14)</f>
        <v>1666</v>
      </c>
      <c r="K14" s="12">
        <f>SUM(T14*196,U14)</f>
        <v>1438</v>
      </c>
      <c r="L14" s="12">
        <f>SUM(V14*196,W14)</f>
        <v>1598</v>
      </c>
      <c r="M14" s="12">
        <f>SUM(X14*135,Y14)</f>
        <v>1463</v>
      </c>
      <c r="N14" s="12">
        <f>SUM(Z14*135,AA14)</f>
        <v>1697</v>
      </c>
      <c r="O14" s="19"/>
      <c r="P14">
        <v>10</v>
      </c>
      <c r="Q14">
        <v>20</v>
      </c>
      <c r="R14">
        <v>10</v>
      </c>
      <c r="S14">
        <v>116</v>
      </c>
      <c r="T14">
        <v>7</v>
      </c>
      <c r="U14">
        <v>66</v>
      </c>
      <c r="V14">
        <v>8</v>
      </c>
      <c r="W14">
        <v>30</v>
      </c>
      <c r="X14">
        <v>10</v>
      </c>
      <c r="Y14">
        <v>113</v>
      </c>
      <c r="Z14">
        <v>12</v>
      </c>
      <c r="AA14" s="14">
        <v>77</v>
      </c>
      <c r="AB14" s="15">
        <f>IF(E14=1,20,0)</f>
        <v>0</v>
      </c>
      <c r="AC14" s="15">
        <f>IF(E14=2,17,0)</f>
        <v>0</v>
      </c>
      <c r="AD14" s="15">
        <f>IF(E14=3,15,0)</f>
        <v>0</v>
      </c>
      <c r="AE14" s="15">
        <f>IF(E14=4,13,0)</f>
        <v>0</v>
      </c>
      <c r="AF14" s="15">
        <f>IF(E14=5,11,0)</f>
        <v>0</v>
      </c>
      <c r="AG14" s="15">
        <f>IF(E14=6,10,0)</f>
        <v>0</v>
      </c>
      <c r="AH14" s="15">
        <f>IF(E14=7,9,0)</f>
        <v>0</v>
      </c>
      <c r="AI14" s="15">
        <f>IF(E14=8,8,0)</f>
        <v>0</v>
      </c>
      <c r="AJ14" s="15">
        <f>IF(E14=9,7,0)</f>
        <v>0</v>
      </c>
      <c r="AK14" s="15">
        <f>IF(E14=10,6,0)</f>
        <v>0</v>
      </c>
      <c r="AL14" s="15">
        <f>IF(E14=11,5,0)</f>
        <v>0</v>
      </c>
      <c r="AM14" s="15">
        <f>IF(E14=12,4,0)</f>
        <v>4</v>
      </c>
      <c r="AN14" s="15">
        <f>IF(E14=13,3,0)</f>
        <v>0</v>
      </c>
      <c r="AO14" s="15">
        <f>IF(E14=14,2,0)</f>
        <v>0</v>
      </c>
      <c r="AP14" s="15">
        <f>IF(E14=15,1,0)</f>
        <v>0</v>
      </c>
      <c r="AQ14" s="16"/>
      <c r="AR14" s="22"/>
      <c r="AS14" s="22"/>
      <c r="AT14" s="22"/>
      <c r="AU14" s="22"/>
      <c r="AV14" s="22"/>
      <c r="AW14" s="22"/>
      <c r="AX14" s="23">
        <f t="shared" si="23"/>
        <v>0</v>
      </c>
    </row>
    <row r="15" spans="1:50" ht="18.75">
      <c r="A15" s="7">
        <f t="shared" si="24"/>
        <v>13</v>
      </c>
      <c r="B15" s="8"/>
      <c r="C15" s="37"/>
      <c r="D15" s="17"/>
      <c r="E15" s="9"/>
      <c r="F15" s="17" t="s">
        <v>182</v>
      </c>
      <c r="G15" s="18"/>
      <c r="H15" s="11"/>
      <c r="I15" s="12"/>
      <c r="J15" s="12"/>
      <c r="K15" s="12"/>
      <c r="L15" s="12"/>
      <c r="M15" s="12"/>
      <c r="N15" s="12"/>
      <c r="O15" s="19"/>
      <c r="AA15" s="14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AR15" s="22"/>
      <c r="AS15" s="22"/>
      <c r="AT15" s="22"/>
      <c r="AU15" s="22"/>
      <c r="AV15" s="22"/>
      <c r="AW15" s="22"/>
      <c r="AX15" s="23">
        <f aca="true" t="shared" si="25" ref="AX15:AX41">AQ15+AR15+AS15+AT15+AU15+AV15+AW15</f>
        <v>0</v>
      </c>
    </row>
    <row r="16" spans="1:50" ht="18.75">
      <c r="A16" s="7">
        <f t="shared" si="24"/>
        <v>14</v>
      </c>
      <c r="B16" s="8"/>
      <c r="C16" s="37"/>
      <c r="D16" s="17"/>
      <c r="E16" s="9"/>
      <c r="F16" s="17" t="s">
        <v>182</v>
      </c>
      <c r="G16" s="18"/>
      <c r="H16" s="11"/>
      <c r="I16" s="12"/>
      <c r="J16" s="12"/>
      <c r="K16" s="12"/>
      <c r="L16" s="12"/>
      <c r="M16" s="12"/>
      <c r="N16" s="12"/>
      <c r="O16" s="19"/>
      <c r="AA16" s="14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  <c r="AR16" s="22"/>
      <c r="AS16" s="22"/>
      <c r="AT16" s="22"/>
      <c r="AU16" s="22"/>
      <c r="AV16" s="22"/>
      <c r="AW16" s="22"/>
      <c r="AX16" s="23">
        <f t="shared" si="25"/>
        <v>0</v>
      </c>
    </row>
    <row r="17" spans="1:50" ht="18.75">
      <c r="A17" s="7">
        <f t="shared" si="24"/>
        <v>15</v>
      </c>
      <c r="B17" s="8"/>
      <c r="C17" s="36"/>
      <c r="D17" s="17"/>
      <c r="E17" s="9"/>
      <c r="F17" s="17" t="s">
        <v>182</v>
      </c>
      <c r="G17" s="18"/>
      <c r="H17" s="11"/>
      <c r="I17" s="12"/>
      <c r="J17" s="12"/>
      <c r="K17" s="12"/>
      <c r="L17" s="12"/>
      <c r="M17" s="12"/>
      <c r="N17" s="12"/>
      <c r="O17" s="19"/>
      <c r="AA17" s="14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22"/>
      <c r="AS17" s="22"/>
      <c r="AT17" s="22"/>
      <c r="AU17" s="22"/>
      <c r="AV17" s="22"/>
      <c r="AW17" s="22"/>
      <c r="AX17" s="23">
        <f t="shared" si="25"/>
        <v>0</v>
      </c>
    </row>
    <row r="18" spans="1:50" ht="18.75">
      <c r="A18" s="7">
        <f t="shared" si="24"/>
        <v>16</v>
      </c>
      <c r="B18" s="8"/>
      <c r="C18" s="37"/>
      <c r="D18" s="17"/>
      <c r="E18" s="9"/>
      <c r="F18" s="17" t="s">
        <v>182</v>
      </c>
      <c r="G18" s="18"/>
      <c r="H18" s="11"/>
      <c r="I18" s="12"/>
      <c r="J18" s="12"/>
      <c r="K18" s="12"/>
      <c r="L18" s="12"/>
      <c r="M18" s="12"/>
      <c r="N18" s="12"/>
      <c r="O18" s="19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AR18" s="22"/>
      <c r="AS18" s="22"/>
      <c r="AT18" s="22"/>
      <c r="AU18" s="22"/>
      <c r="AV18" s="22"/>
      <c r="AW18" s="22"/>
      <c r="AX18" s="23">
        <f t="shared" si="25"/>
        <v>0</v>
      </c>
    </row>
    <row r="19" spans="1:50" ht="18.75">
      <c r="A19" s="7">
        <f t="shared" si="24"/>
        <v>17</v>
      </c>
      <c r="B19" s="8"/>
      <c r="C19" s="37"/>
      <c r="D19" s="17" t="s">
        <v>37</v>
      </c>
      <c r="E19" s="9">
        <f>COUNTIF(F$3:F19,F19)</f>
        <v>17</v>
      </c>
      <c r="F19" s="17" t="s">
        <v>182</v>
      </c>
      <c r="G19" s="18">
        <f aca="true" t="shared" si="26" ref="G19:G26">SUM(I19:O19)</f>
        <v>8153</v>
      </c>
      <c r="H19" s="11" t="str">
        <f aca="true" t="shared" si="27" ref="H19:H26">CONCATENATE(E19,"º-",F19)</f>
        <v>17º-T-8</v>
      </c>
      <c r="I19" s="12">
        <f aca="true" t="shared" si="28" ref="I19:I26">SUM(P19*155,Q19)</f>
        <v>1370</v>
      </c>
      <c r="J19" s="12">
        <f aca="true" t="shared" si="29" ref="J19:J26">SUM(R19*155,S19)</f>
        <v>1423</v>
      </c>
      <c r="K19" s="12">
        <f aca="true" t="shared" si="30" ref="K19:K26">SUM(T19*196,U19)</f>
        <v>1359</v>
      </c>
      <c r="L19" s="12">
        <f aca="true" t="shared" si="31" ref="L19:L26">SUM(V19*196,W19)</f>
        <v>1386</v>
      </c>
      <c r="M19" s="12">
        <f aca="true" t="shared" si="32" ref="M19:M26">SUM(X19*135,Y19)</f>
        <v>1237</v>
      </c>
      <c r="N19" s="12">
        <f aca="true" t="shared" si="33" ref="N19:N26">SUM(Z19*135,AA19)</f>
        <v>1378</v>
      </c>
      <c r="O19" s="19"/>
      <c r="P19">
        <v>8</v>
      </c>
      <c r="Q19">
        <v>130</v>
      </c>
      <c r="R19">
        <v>9</v>
      </c>
      <c r="S19">
        <v>28</v>
      </c>
      <c r="T19">
        <v>6</v>
      </c>
      <c r="U19">
        <v>183</v>
      </c>
      <c r="V19">
        <v>7</v>
      </c>
      <c r="W19">
        <v>14</v>
      </c>
      <c r="X19">
        <v>9</v>
      </c>
      <c r="Y19">
        <v>22</v>
      </c>
      <c r="Z19">
        <v>10</v>
      </c>
      <c r="AA19" s="14">
        <v>28</v>
      </c>
      <c r="AB19" s="15">
        <f aca="true" t="shared" si="34" ref="AB19:AB26">IF(E19=1,20,0)</f>
        <v>0</v>
      </c>
      <c r="AC19" s="15">
        <f aca="true" t="shared" si="35" ref="AC19:AC26">IF(E19=2,17,0)</f>
        <v>0</v>
      </c>
      <c r="AD19" s="15">
        <f aca="true" t="shared" si="36" ref="AD19:AD26">IF(E19=3,15,0)</f>
        <v>0</v>
      </c>
      <c r="AE19" s="15">
        <f aca="true" t="shared" si="37" ref="AE19:AE26">IF(E19=4,13,0)</f>
        <v>0</v>
      </c>
      <c r="AF19" s="15">
        <f aca="true" t="shared" si="38" ref="AF19:AF26">IF(E19=5,11,0)</f>
        <v>0</v>
      </c>
      <c r="AG19" s="15">
        <f aca="true" t="shared" si="39" ref="AG19:AG26">IF(E19=6,10,0)</f>
        <v>0</v>
      </c>
      <c r="AH19" s="15">
        <f aca="true" t="shared" si="40" ref="AH19:AH26">IF(E19=7,9,0)</f>
        <v>0</v>
      </c>
      <c r="AI19" s="15">
        <f aca="true" t="shared" si="41" ref="AI19:AI26">IF(E19=8,8,0)</f>
        <v>0</v>
      </c>
      <c r="AJ19" s="15">
        <f aca="true" t="shared" si="42" ref="AJ19:AJ26">IF(E19=9,7,0)</f>
        <v>0</v>
      </c>
      <c r="AK19" s="15">
        <f aca="true" t="shared" si="43" ref="AK19:AK26">IF(E19=10,6,0)</f>
        <v>0</v>
      </c>
      <c r="AL19" s="15">
        <f aca="true" t="shared" si="44" ref="AL19:AL26">IF(E19=11,5,0)</f>
        <v>0</v>
      </c>
      <c r="AM19" s="15">
        <f aca="true" t="shared" si="45" ref="AM19:AM26">IF(E19=12,4,0)</f>
        <v>0</v>
      </c>
      <c r="AN19" s="15">
        <f aca="true" t="shared" si="46" ref="AN19:AN26">IF(E19=13,3,0)</f>
        <v>0</v>
      </c>
      <c r="AO19" s="15">
        <f aca="true" t="shared" si="47" ref="AO19:AO26">IF(E19=14,2,0)</f>
        <v>0</v>
      </c>
      <c r="AP19" s="15">
        <f aca="true" t="shared" si="48" ref="AP19:AP26">IF(E19=15,1,0)</f>
        <v>0</v>
      </c>
      <c r="AQ19" s="16"/>
      <c r="AR19" s="22"/>
      <c r="AS19" s="22"/>
      <c r="AT19" s="22"/>
      <c r="AU19" s="22"/>
      <c r="AV19" s="22"/>
      <c r="AW19" s="22"/>
      <c r="AX19" s="23">
        <f t="shared" si="25"/>
        <v>0</v>
      </c>
    </row>
    <row r="20" spans="1:50" ht="18.75">
      <c r="A20" s="7">
        <f t="shared" si="24"/>
        <v>18</v>
      </c>
      <c r="B20" s="8"/>
      <c r="C20" s="37"/>
      <c r="D20" s="17" t="s">
        <v>37</v>
      </c>
      <c r="E20" s="9">
        <f>COUNTIF(F$3:F20,F20)</f>
        <v>18</v>
      </c>
      <c r="F20" s="17" t="s">
        <v>182</v>
      </c>
      <c r="G20" s="18">
        <f t="shared" si="26"/>
        <v>9432</v>
      </c>
      <c r="H20" s="11" t="str">
        <f t="shared" si="27"/>
        <v>18º-T-8</v>
      </c>
      <c r="I20" s="12">
        <f t="shared" si="28"/>
        <v>1570</v>
      </c>
      <c r="J20" s="12">
        <f t="shared" si="29"/>
        <v>1666</v>
      </c>
      <c r="K20" s="12">
        <f t="shared" si="30"/>
        <v>1438</v>
      </c>
      <c r="L20" s="12">
        <f t="shared" si="31"/>
        <v>1598</v>
      </c>
      <c r="M20" s="12">
        <f t="shared" si="32"/>
        <v>1463</v>
      </c>
      <c r="N20" s="12">
        <f t="shared" si="33"/>
        <v>1697</v>
      </c>
      <c r="O20" s="19"/>
      <c r="P20">
        <v>10</v>
      </c>
      <c r="Q20">
        <v>20</v>
      </c>
      <c r="R20">
        <v>10</v>
      </c>
      <c r="S20">
        <v>116</v>
      </c>
      <c r="T20">
        <v>7</v>
      </c>
      <c r="U20">
        <v>66</v>
      </c>
      <c r="V20">
        <v>8</v>
      </c>
      <c r="W20">
        <v>30</v>
      </c>
      <c r="X20">
        <v>10</v>
      </c>
      <c r="Y20">
        <v>113</v>
      </c>
      <c r="Z20">
        <v>12</v>
      </c>
      <c r="AA20" s="14">
        <v>77</v>
      </c>
      <c r="AB20" s="15">
        <f t="shared" si="34"/>
        <v>0</v>
      </c>
      <c r="AC20" s="15">
        <f t="shared" si="35"/>
        <v>0</v>
      </c>
      <c r="AD20" s="15">
        <f t="shared" si="36"/>
        <v>0</v>
      </c>
      <c r="AE20" s="15">
        <f t="shared" si="37"/>
        <v>0</v>
      </c>
      <c r="AF20" s="15">
        <f t="shared" si="38"/>
        <v>0</v>
      </c>
      <c r="AG20" s="15">
        <f t="shared" si="39"/>
        <v>0</v>
      </c>
      <c r="AH20" s="15">
        <f t="shared" si="40"/>
        <v>0</v>
      </c>
      <c r="AI20" s="15">
        <f t="shared" si="41"/>
        <v>0</v>
      </c>
      <c r="AJ20" s="15">
        <f t="shared" si="42"/>
        <v>0</v>
      </c>
      <c r="AK20" s="15">
        <f t="shared" si="43"/>
        <v>0</v>
      </c>
      <c r="AL20" s="15">
        <f t="shared" si="44"/>
        <v>0</v>
      </c>
      <c r="AM20" s="15">
        <f t="shared" si="45"/>
        <v>0</v>
      </c>
      <c r="AN20" s="15">
        <f t="shared" si="46"/>
        <v>0</v>
      </c>
      <c r="AO20" s="15">
        <f t="shared" si="47"/>
        <v>0</v>
      </c>
      <c r="AP20" s="15">
        <f t="shared" si="48"/>
        <v>0</v>
      </c>
      <c r="AQ20" s="16"/>
      <c r="AR20" s="22"/>
      <c r="AS20" s="22"/>
      <c r="AT20" s="22"/>
      <c r="AU20" s="22"/>
      <c r="AV20" s="22"/>
      <c r="AW20" s="22"/>
      <c r="AX20" s="23">
        <f t="shared" si="25"/>
        <v>0</v>
      </c>
    </row>
    <row r="21" spans="1:50" ht="18.75">
      <c r="A21" s="7">
        <f t="shared" si="24"/>
        <v>19</v>
      </c>
      <c r="B21" s="8"/>
      <c r="C21" s="37"/>
      <c r="D21" s="17" t="s">
        <v>37</v>
      </c>
      <c r="E21" s="9">
        <f>COUNTIF(F$3:F21,F21)</f>
        <v>19</v>
      </c>
      <c r="F21" s="17" t="s">
        <v>182</v>
      </c>
      <c r="G21" s="18">
        <f t="shared" si="26"/>
        <v>8412</v>
      </c>
      <c r="H21" s="11" t="str">
        <f t="shared" si="27"/>
        <v>19º-T-8</v>
      </c>
      <c r="I21" s="12">
        <f t="shared" si="28"/>
        <v>1360</v>
      </c>
      <c r="J21" s="12">
        <f t="shared" si="29"/>
        <v>1269</v>
      </c>
      <c r="K21" s="12">
        <f t="shared" si="30"/>
        <v>1496</v>
      </c>
      <c r="L21" s="12">
        <f t="shared" si="31"/>
        <v>1446</v>
      </c>
      <c r="M21" s="12">
        <f t="shared" si="32"/>
        <v>1378</v>
      </c>
      <c r="N21" s="12">
        <f t="shared" si="33"/>
        <v>1463</v>
      </c>
      <c r="O21" s="19"/>
      <c r="P21">
        <v>8</v>
      </c>
      <c r="Q21">
        <v>120</v>
      </c>
      <c r="R21">
        <v>8</v>
      </c>
      <c r="S21">
        <v>29</v>
      </c>
      <c r="T21">
        <v>7</v>
      </c>
      <c r="U21">
        <v>124</v>
      </c>
      <c r="V21">
        <v>7</v>
      </c>
      <c r="W21">
        <v>74</v>
      </c>
      <c r="X21">
        <v>10</v>
      </c>
      <c r="Y21">
        <v>28</v>
      </c>
      <c r="Z21">
        <v>10</v>
      </c>
      <c r="AA21" s="14">
        <v>113</v>
      </c>
      <c r="AB21" s="15">
        <f t="shared" si="34"/>
        <v>0</v>
      </c>
      <c r="AC21" s="15">
        <f t="shared" si="35"/>
        <v>0</v>
      </c>
      <c r="AD21" s="15">
        <f t="shared" si="36"/>
        <v>0</v>
      </c>
      <c r="AE21" s="15">
        <f t="shared" si="37"/>
        <v>0</v>
      </c>
      <c r="AF21" s="15">
        <f t="shared" si="38"/>
        <v>0</v>
      </c>
      <c r="AG21" s="15">
        <f t="shared" si="39"/>
        <v>0</v>
      </c>
      <c r="AH21" s="15">
        <f t="shared" si="40"/>
        <v>0</v>
      </c>
      <c r="AI21" s="15">
        <f t="shared" si="41"/>
        <v>0</v>
      </c>
      <c r="AJ21" s="15">
        <f t="shared" si="42"/>
        <v>0</v>
      </c>
      <c r="AK21" s="15">
        <f t="shared" si="43"/>
        <v>0</v>
      </c>
      <c r="AL21" s="15">
        <f t="shared" si="44"/>
        <v>0</v>
      </c>
      <c r="AM21" s="15">
        <f t="shared" si="45"/>
        <v>0</v>
      </c>
      <c r="AN21" s="15">
        <f t="shared" si="46"/>
        <v>0</v>
      </c>
      <c r="AO21" s="15">
        <f t="shared" si="47"/>
        <v>0</v>
      </c>
      <c r="AP21" s="15">
        <f t="shared" si="48"/>
        <v>0</v>
      </c>
      <c r="AQ21" s="16"/>
      <c r="AR21" s="22"/>
      <c r="AS21" s="22"/>
      <c r="AT21" s="22"/>
      <c r="AU21" s="22"/>
      <c r="AV21" s="22"/>
      <c r="AW21" s="22"/>
      <c r="AX21" s="23">
        <f t="shared" si="25"/>
        <v>0</v>
      </c>
    </row>
    <row r="22" spans="1:50" ht="18.75">
      <c r="A22" s="7">
        <f t="shared" si="24"/>
        <v>20</v>
      </c>
      <c r="B22" s="17"/>
      <c r="C22" s="17"/>
      <c r="D22" s="17" t="s">
        <v>37</v>
      </c>
      <c r="E22" s="9">
        <f>COUNTIF(F$3:F22,F22)</f>
        <v>20</v>
      </c>
      <c r="F22" s="17" t="s">
        <v>182</v>
      </c>
      <c r="G22" s="18">
        <f t="shared" si="26"/>
        <v>9023</v>
      </c>
      <c r="H22" s="11" t="str">
        <f t="shared" si="27"/>
        <v>20º-T-8</v>
      </c>
      <c r="I22" s="12">
        <f t="shared" si="28"/>
        <v>1438</v>
      </c>
      <c r="J22" s="12">
        <f t="shared" si="29"/>
        <v>1419</v>
      </c>
      <c r="K22" s="12">
        <f t="shared" si="30"/>
        <v>1432</v>
      </c>
      <c r="L22" s="12">
        <f t="shared" si="31"/>
        <v>1591</v>
      </c>
      <c r="M22" s="12">
        <f t="shared" si="32"/>
        <v>1521</v>
      </c>
      <c r="N22" s="12">
        <f t="shared" si="33"/>
        <v>1622</v>
      </c>
      <c r="O22" s="19"/>
      <c r="P22">
        <v>9</v>
      </c>
      <c r="Q22">
        <v>43</v>
      </c>
      <c r="R22">
        <v>9</v>
      </c>
      <c r="S22">
        <v>24</v>
      </c>
      <c r="T22">
        <v>7</v>
      </c>
      <c r="U22">
        <v>60</v>
      </c>
      <c r="V22">
        <v>8</v>
      </c>
      <c r="W22">
        <v>23</v>
      </c>
      <c r="X22">
        <v>11</v>
      </c>
      <c r="Y22">
        <v>36</v>
      </c>
      <c r="Z22">
        <v>12</v>
      </c>
      <c r="AA22" s="14">
        <v>2</v>
      </c>
      <c r="AB22" s="15">
        <f t="shared" si="34"/>
        <v>0</v>
      </c>
      <c r="AC22" s="15">
        <f t="shared" si="35"/>
        <v>0</v>
      </c>
      <c r="AD22" s="15">
        <f t="shared" si="36"/>
        <v>0</v>
      </c>
      <c r="AE22" s="15">
        <f t="shared" si="37"/>
        <v>0</v>
      </c>
      <c r="AF22" s="15">
        <f t="shared" si="38"/>
        <v>0</v>
      </c>
      <c r="AG22" s="15">
        <f t="shared" si="39"/>
        <v>0</v>
      </c>
      <c r="AH22" s="15">
        <f t="shared" si="40"/>
        <v>0</v>
      </c>
      <c r="AI22" s="15">
        <f t="shared" si="41"/>
        <v>0</v>
      </c>
      <c r="AJ22" s="15">
        <f t="shared" si="42"/>
        <v>0</v>
      </c>
      <c r="AK22" s="15">
        <f t="shared" si="43"/>
        <v>0</v>
      </c>
      <c r="AL22" s="15">
        <f t="shared" si="44"/>
        <v>0</v>
      </c>
      <c r="AM22" s="15">
        <f t="shared" si="45"/>
        <v>0</v>
      </c>
      <c r="AN22" s="15">
        <f t="shared" si="46"/>
        <v>0</v>
      </c>
      <c r="AO22" s="15">
        <f t="shared" si="47"/>
        <v>0</v>
      </c>
      <c r="AP22" s="15">
        <f t="shared" si="48"/>
        <v>0</v>
      </c>
      <c r="AQ22" s="16"/>
      <c r="AR22" s="22"/>
      <c r="AS22" s="22"/>
      <c r="AT22" s="22"/>
      <c r="AU22" s="22"/>
      <c r="AV22" s="22"/>
      <c r="AW22" s="22"/>
      <c r="AX22" s="23">
        <f t="shared" si="25"/>
        <v>0</v>
      </c>
    </row>
    <row r="23" spans="1:50" ht="18.75">
      <c r="A23" s="7">
        <f t="shared" si="24"/>
        <v>21</v>
      </c>
      <c r="B23" s="17"/>
      <c r="C23" s="17"/>
      <c r="D23" s="17" t="s">
        <v>37</v>
      </c>
      <c r="E23" s="9">
        <f>COUNTIF(F$3:F23,F23)</f>
        <v>21</v>
      </c>
      <c r="F23" s="17" t="s">
        <v>182</v>
      </c>
      <c r="G23" s="18">
        <f t="shared" si="26"/>
        <v>8509</v>
      </c>
      <c r="H23" s="11" t="str">
        <f t="shared" si="27"/>
        <v>21º-T-8</v>
      </c>
      <c r="I23" s="12">
        <f t="shared" si="28"/>
        <v>1480</v>
      </c>
      <c r="J23" s="12">
        <f t="shared" si="29"/>
        <v>1415</v>
      </c>
      <c r="K23" s="12">
        <f t="shared" si="30"/>
        <v>1430</v>
      </c>
      <c r="L23" s="12">
        <f t="shared" si="31"/>
        <v>1376</v>
      </c>
      <c r="M23" s="12">
        <f t="shared" si="32"/>
        <v>1374</v>
      </c>
      <c r="N23" s="12">
        <f t="shared" si="33"/>
        <v>1434</v>
      </c>
      <c r="O23" s="19"/>
      <c r="P23">
        <v>9</v>
      </c>
      <c r="Q23">
        <v>85</v>
      </c>
      <c r="R23">
        <v>9</v>
      </c>
      <c r="S23">
        <v>20</v>
      </c>
      <c r="T23">
        <v>7</v>
      </c>
      <c r="U23">
        <v>58</v>
      </c>
      <c r="V23">
        <v>7</v>
      </c>
      <c r="W23">
        <v>4</v>
      </c>
      <c r="X23">
        <v>10</v>
      </c>
      <c r="Y23">
        <v>24</v>
      </c>
      <c r="Z23">
        <v>10</v>
      </c>
      <c r="AA23" s="14">
        <v>84</v>
      </c>
      <c r="AB23" s="15">
        <f t="shared" si="34"/>
        <v>0</v>
      </c>
      <c r="AC23" s="15">
        <f t="shared" si="35"/>
        <v>0</v>
      </c>
      <c r="AD23" s="15">
        <f t="shared" si="36"/>
        <v>0</v>
      </c>
      <c r="AE23" s="15">
        <f t="shared" si="37"/>
        <v>0</v>
      </c>
      <c r="AF23" s="15">
        <f t="shared" si="38"/>
        <v>0</v>
      </c>
      <c r="AG23" s="15">
        <f t="shared" si="39"/>
        <v>0</v>
      </c>
      <c r="AH23" s="15">
        <f t="shared" si="40"/>
        <v>0</v>
      </c>
      <c r="AI23" s="15">
        <f t="shared" si="41"/>
        <v>0</v>
      </c>
      <c r="AJ23" s="15">
        <f t="shared" si="42"/>
        <v>0</v>
      </c>
      <c r="AK23" s="15">
        <f t="shared" si="43"/>
        <v>0</v>
      </c>
      <c r="AL23" s="15">
        <f t="shared" si="44"/>
        <v>0</v>
      </c>
      <c r="AM23" s="15">
        <f t="shared" si="45"/>
        <v>0</v>
      </c>
      <c r="AN23" s="15">
        <f t="shared" si="46"/>
        <v>0</v>
      </c>
      <c r="AO23" s="15">
        <f t="shared" si="47"/>
        <v>0</v>
      </c>
      <c r="AP23" s="15">
        <f t="shared" si="48"/>
        <v>0</v>
      </c>
      <c r="AQ23" s="16"/>
      <c r="AR23" s="22"/>
      <c r="AS23" s="22"/>
      <c r="AT23" s="22"/>
      <c r="AU23" s="22"/>
      <c r="AV23" s="22"/>
      <c r="AW23" s="22"/>
      <c r="AX23" s="23">
        <f t="shared" si="25"/>
        <v>0</v>
      </c>
    </row>
    <row r="24" spans="1:50" ht="18.75">
      <c r="A24" s="7">
        <f t="shared" si="24"/>
        <v>22</v>
      </c>
      <c r="B24" s="17"/>
      <c r="C24" s="17"/>
      <c r="D24" s="17" t="s">
        <v>37</v>
      </c>
      <c r="E24" s="9">
        <f>COUNTIF(F$3:F24,F24)</f>
        <v>22</v>
      </c>
      <c r="F24" s="17" t="s">
        <v>182</v>
      </c>
      <c r="G24" s="18">
        <f t="shared" si="26"/>
        <v>8509</v>
      </c>
      <c r="H24" s="11" t="str">
        <f t="shared" si="27"/>
        <v>22º-T-8</v>
      </c>
      <c r="I24" s="12">
        <f t="shared" si="28"/>
        <v>1274</v>
      </c>
      <c r="J24" s="12">
        <f t="shared" si="29"/>
        <v>1220</v>
      </c>
      <c r="K24" s="12">
        <f t="shared" si="30"/>
        <v>1763</v>
      </c>
      <c r="L24" s="12">
        <f t="shared" si="31"/>
        <v>1438</v>
      </c>
      <c r="M24" s="12">
        <f t="shared" si="32"/>
        <v>1302</v>
      </c>
      <c r="N24" s="12">
        <f t="shared" si="33"/>
        <v>1512</v>
      </c>
      <c r="O24" s="19"/>
      <c r="P24">
        <v>8</v>
      </c>
      <c r="Q24">
        <v>34</v>
      </c>
      <c r="R24">
        <v>7</v>
      </c>
      <c r="S24">
        <v>135</v>
      </c>
      <c r="T24">
        <v>8</v>
      </c>
      <c r="U24">
        <v>195</v>
      </c>
      <c r="V24">
        <v>7</v>
      </c>
      <c r="W24">
        <v>66</v>
      </c>
      <c r="X24">
        <v>9</v>
      </c>
      <c r="Y24">
        <v>87</v>
      </c>
      <c r="Z24">
        <v>11</v>
      </c>
      <c r="AA24" s="14">
        <v>27</v>
      </c>
      <c r="AB24" s="15">
        <f t="shared" si="34"/>
        <v>0</v>
      </c>
      <c r="AC24" s="15">
        <f t="shared" si="35"/>
        <v>0</v>
      </c>
      <c r="AD24" s="15">
        <f t="shared" si="36"/>
        <v>0</v>
      </c>
      <c r="AE24" s="15">
        <f t="shared" si="37"/>
        <v>0</v>
      </c>
      <c r="AF24" s="15">
        <f t="shared" si="38"/>
        <v>0</v>
      </c>
      <c r="AG24" s="15">
        <f t="shared" si="39"/>
        <v>0</v>
      </c>
      <c r="AH24" s="15">
        <f t="shared" si="40"/>
        <v>0</v>
      </c>
      <c r="AI24" s="15">
        <f t="shared" si="41"/>
        <v>0</v>
      </c>
      <c r="AJ24" s="15">
        <f t="shared" si="42"/>
        <v>0</v>
      </c>
      <c r="AK24" s="15">
        <f t="shared" si="43"/>
        <v>0</v>
      </c>
      <c r="AL24" s="15">
        <f t="shared" si="44"/>
        <v>0</v>
      </c>
      <c r="AM24" s="15">
        <f t="shared" si="45"/>
        <v>0</v>
      </c>
      <c r="AN24" s="15">
        <f t="shared" si="46"/>
        <v>0</v>
      </c>
      <c r="AO24" s="15">
        <f t="shared" si="47"/>
        <v>0</v>
      </c>
      <c r="AP24" s="15">
        <f t="shared" si="48"/>
        <v>0</v>
      </c>
      <c r="AQ24" s="16"/>
      <c r="AR24" s="22"/>
      <c r="AS24" s="22"/>
      <c r="AT24" s="22"/>
      <c r="AU24" s="22"/>
      <c r="AV24" s="22"/>
      <c r="AW24" s="22"/>
      <c r="AX24" s="23">
        <f t="shared" si="25"/>
        <v>0</v>
      </c>
    </row>
    <row r="25" spans="1:50" ht="18.75">
      <c r="A25" s="7">
        <f t="shared" si="24"/>
        <v>23</v>
      </c>
      <c r="B25" s="17"/>
      <c r="C25" s="17"/>
      <c r="D25" s="17" t="s">
        <v>37</v>
      </c>
      <c r="E25" s="9">
        <f>COUNTIF(F$3:F25,F25)</f>
        <v>23</v>
      </c>
      <c r="F25" s="17" t="s">
        <v>182</v>
      </c>
      <c r="G25" s="18">
        <f t="shared" si="26"/>
        <v>10495</v>
      </c>
      <c r="H25" s="11" t="str">
        <f t="shared" si="27"/>
        <v>23º-T-8</v>
      </c>
      <c r="I25" s="12">
        <f t="shared" si="28"/>
        <v>1742</v>
      </c>
      <c r="J25" s="12">
        <f t="shared" si="29"/>
        <v>1749</v>
      </c>
      <c r="K25" s="12">
        <f t="shared" si="30"/>
        <v>1788</v>
      </c>
      <c r="L25" s="12">
        <f t="shared" si="31"/>
        <v>1680</v>
      </c>
      <c r="M25" s="12">
        <f t="shared" si="32"/>
        <v>1753</v>
      </c>
      <c r="N25" s="12">
        <f t="shared" si="33"/>
        <v>1783</v>
      </c>
      <c r="O25" s="19"/>
      <c r="P25">
        <v>11</v>
      </c>
      <c r="Q25">
        <v>37</v>
      </c>
      <c r="R25">
        <v>11</v>
      </c>
      <c r="S25">
        <v>44</v>
      </c>
      <c r="T25">
        <v>9</v>
      </c>
      <c r="U25">
        <v>24</v>
      </c>
      <c r="V25">
        <v>8</v>
      </c>
      <c r="W25">
        <v>112</v>
      </c>
      <c r="X25">
        <v>12</v>
      </c>
      <c r="Y25">
        <v>133</v>
      </c>
      <c r="Z25">
        <v>13</v>
      </c>
      <c r="AA25" s="14">
        <v>28</v>
      </c>
      <c r="AB25" s="15">
        <f t="shared" si="34"/>
        <v>0</v>
      </c>
      <c r="AC25" s="15">
        <f t="shared" si="35"/>
        <v>0</v>
      </c>
      <c r="AD25" s="15">
        <f t="shared" si="36"/>
        <v>0</v>
      </c>
      <c r="AE25" s="15">
        <f t="shared" si="37"/>
        <v>0</v>
      </c>
      <c r="AF25" s="15">
        <f t="shared" si="38"/>
        <v>0</v>
      </c>
      <c r="AG25" s="15">
        <f t="shared" si="39"/>
        <v>0</v>
      </c>
      <c r="AH25" s="15">
        <f t="shared" si="40"/>
        <v>0</v>
      </c>
      <c r="AI25" s="15">
        <f t="shared" si="41"/>
        <v>0</v>
      </c>
      <c r="AJ25" s="15">
        <f t="shared" si="42"/>
        <v>0</v>
      </c>
      <c r="AK25" s="15">
        <f t="shared" si="43"/>
        <v>0</v>
      </c>
      <c r="AL25" s="15">
        <f t="shared" si="44"/>
        <v>0</v>
      </c>
      <c r="AM25" s="15">
        <f t="shared" si="45"/>
        <v>0</v>
      </c>
      <c r="AN25" s="15">
        <f t="shared" si="46"/>
        <v>0</v>
      </c>
      <c r="AO25" s="15">
        <f t="shared" si="47"/>
        <v>0</v>
      </c>
      <c r="AP25" s="15">
        <f t="shared" si="48"/>
        <v>0</v>
      </c>
      <c r="AQ25" s="16"/>
      <c r="AR25" s="22"/>
      <c r="AS25" s="22"/>
      <c r="AT25" s="22"/>
      <c r="AU25" s="22"/>
      <c r="AV25" s="22"/>
      <c r="AW25" s="22"/>
      <c r="AX25" s="23">
        <f t="shared" si="25"/>
        <v>0</v>
      </c>
    </row>
    <row r="26" spans="1:50" ht="18.75">
      <c r="A26" s="7">
        <f t="shared" si="24"/>
        <v>24</v>
      </c>
      <c r="B26" s="17"/>
      <c r="C26" s="17"/>
      <c r="D26" s="17" t="s">
        <v>37</v>
      </c>
      <c r="E26" s="9">
        <f>COUNTIF(F$3:F26,F26)</f>
        <v>24</v>
      </c>
      <c r="F26" s="17" t="s">
        <v>182</v>
      </c>
      <c r="G26" s="18">
        <f t="shared" si="26"/>
        <v>9826</v>
      </c>
      <c r="H26" s="11" t="str">
        <f t="shared" si="27"/>
        <v>24º-T-8</v>
      </c>
      <c r="I26" s="12">
        <f t="shared" si="28"/>
        <v>1573</v>
      </c>
      <c r="J26" s="12">
        <f t="shared" si="29"/>
        <v>1571</v>
      </c>
      <c r="K26" s="12">
        <f t="shared" si="30"/>
        <v>1654</v>
      </c>
      <c r="L26" s="12">
        <f t="shared" si="31"/>
        <v>1693</v>
      </c>
      <c r="M26" s="12">
        <f t="shared" si="32"/>
        <v>1603</v>
      </c>
      <c r="N26" s="12">
        <f t="shared" si="33"/>
        <v>1732</v>
      </c>
      <c r="O26" s="19"/>
      <c r="P26">
        <v>10</v>
      </c>
      <c r="Q26">
        <v>23</v>
      </c>
      <c r="R26">
        <v>10</v>
      </c>
      <c r="S26">
        <v>21</v>
      </c>
      <c r="T26">
        <v>8</v>
      </c>
      <c r="U26">
        <v>86</v>
      </c>
      <c r="V26">
        <v>8</v>
      </c>
      <c r="W26">
        <v>125</v>
      </c>
      <c r="X26">
        <v>11</v>
      </c>
      <c r="Y26">
        <v>118</v>
      </c>
      <c r="Z26">
        <v>12</v>
      </c>
      <c r="AA26" s="14">
        <v>112</v>
      </c>
      <c r="AB26" s="15">
        <f t="shared" si="34"/>
        <v>0</v>
      </c>
      <c r="AC26" s="15">
        <f t="shared" si="35"/>
        <v>0</v>
      </c>
      <c r="AD26" s="15">
        <f t="shared" si="36"/>
        <v>0</v>
      </c>
      <c r="AE26" s="15">
        <f t="shared" si="37"/>
        <v>0</v>
      </c>
      <c r="AF26" s="15">
        <f t="shared" si="38"/>
        <v>0</v>
      </c>
      <c r="AG26" s="15">
        <f t="shared" si="39"/>
        <v>0</v>
      </c>
      <c r="AH26" s="15">
        <f t="shared" si="40"/>
        <v>0</v>
      </c>
      <c r="AI26" s="15">
        <f t="shared" si="41"/>
        <v>0</v>
      </c>
      <c r="AJ26" s="15">
        <f t="shared" si="42"/>
        <v>0</v>
      </c>
      <c r="AK26" s="15">
        <f t="shared" si="43"/>
        <v>0</v>
      </c>
      <c r="AL26" s="15">
        <f t="shared" si="44"/>
        <v>0</v>
      </c>
      <c r="AM26" s="15">
        <f t="shared" si="45"/>
        <v>0</v>
      </c>
      <c r="AN26" s="15">
        <f t="shared" si="46"/>
        <v>0</v>
      </c>
      <c r="AO26" s="15">
        <f t="shared" si="47"/>
        <v>0</v>
      </c>
      <c r="AP26" s="15">
        <f t="shared" si="48"/>
        <v>0</v>
      </c>
      <c r="AQ26" s="16"/>
      <c r="AR26" s="22"/>
      <c r="AS26" s="22"/>
      <c r="AT26" s="22"/>
      <c r="AU26" s="22"/>
      <c r="AV26" s="22"/>
      <c r="AW26" s="22"/>
      <c r="AX26" s="23">
        <f t="shared" si="25"/>
        <v>0</v>
      </c>
    </row>
    <row r="27" spans="1:50" ht="18.75">
      <c r="A27" s="7">
        <f t="shared" si="24"/>
        <v>25</v>
      </c>
      <c r="B27" s="17"/>
      <c r="C27" s="17"/>
      <c r="D27" s="17"/>
      <c r="E27" s="9"/>
      <c r="F27" s="17" t="s">
        <v>182</v>
      </c>
      <c r="G27" s="18"/>
      <c r="H27" s="11"/>
      <c r="I27" s="12"/>
      <c r="J27" s="12"/>
      <c r="K27" s="12"/>
      <c r="L27" s="12"/>
      <c r="M27" s="12"/>
      <c r="N27" s="12"/>
      <c r="O27" s="19"/>
      <c r="AA27" s="14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6"/>
      <c r="AR27" s="22"/>
      <c r="AS27" s="22"/>
      <c r="AT27" s="22"/>
      <c r="AU27" s="22"/>
      <c r="AV27" s="22"/>
      <c r="AW27" s="22"/>
      <c r="AX27" s="23">
        <f t="shared" si="25"/>
        <v>0</v>
      </c>
    </row>
    <row r="28" spans="1:50" ht="18.75">
      <c r="A28" s="7">
        <f t="shared" si="24"/>
        <v>26</v>
      </c>
      <c r="B28" s="17"/>
      <c r="C28" s="17"/>
      <c r="D28" s="17" t="s">
        <v>37</v>
      </c>
      <c r="E28" s="9">
        <f>COUNTIF(F$3:F28,F28)</f>
        <v>26</v>
      </c>
      <c r="F28" s="17" t="s">
        <v>182</v>
      </c>
      <c r="G28" s="18">
        <f>SUM(I28:O28)</f>
        <v>8509</v>
      </c>
      <c r="H28" s="11" t="str">
        <f>CONCATENATE(E28,"º-",F28)</f>
        <v>26º-T-8</v>
      </c>
      <c r="I28" s="12">
        <f>SUM(P28*155,Q28)</f>
        <v>1274</v>
      </c>
      <c r="J28" s="12">
        <f>SUM(R28*155,S28)</f>
        <v>1220</v>
      </c>
      <c r="K28" s="12">
        <f>SUM(T28*196,U28)</f>
        <v>1763</v>
      </c>
      <c r="L28" s="12">
        <f>SUM(V28*196,W28)</f>
        <v>1438</v>
      </c>
      <c r="M28" s="12">
        <f>SUM(X28*135,Y28)</f>
        <v>1302</v>
      </c>
      <c r="N28" s="12">
        <f>SUM(Z28*135,AA28)</f>
        <v>1512</v>
      </c>
      <c r="O28" s="19"/>
      <c r="P28">
        <v>8</v>
      </c>
      <c r="Q28">
        <v>34</v>
      </c>
      <c r="R28">
        <v>7</v>
      </c>
      <c r="S28">
        <v>135</v>
      </c>
      <c r="T28">
        <v>8</v>
      </c>
      <c r="U28">
        <v>195</v>
      </c>
      <c r="V28">
        <v>7</v>
      </c>
      <c r="W28">
        <v>66</v>
      </c>
      <c r="X28">
        <v>9</v>
      </c>
      <c r="Y28">
        <v>87</v>
      </c>
      <c r="Z28">
        <v>11</v>
      </c>
      <c r="AA28" s="14">
        <v>27</v>
      </c>
      <c r="AB28" s="15">
        <f>IF(E28=1,20,0)</f>
        <v>0</v>
      </c>
      <c r="AC28" s="15">
        <f>IF(E28=2,17,0)</f>
        <v>0</v>
      </c>
      <c r="AD28" s="15">
        <f>IF(E28=3,15,0)</f>
        <v>0</v>
      </c>
      <c r="AE28" s="15">
        <f>IF(E28=4,13,0)</f>
        <v>0</v>
      </c>
      <c r="AF28" s="15">
        <f>IF(E28=5,11,0)</f>
        <v>0</v>
      </c>
      <c r="AG28" s="15">
        <f>IF(E28=6,10,0)</f>
        <v>0</v>
      </c>
      <c r="AH28" s="15">
        <f>IF(E28=7,9,0)</f>
        <v>0</v>
      </c>
      <c r="AI28" s="15">
        <f>IF(E28=8,8,0)</f>
        <v>0</v>
      </c>
      <c r="AJ28" s="15">
        <f>IF(E28=9,7,0)</f>
        <v>0</v>
      </c>
      <c r="AK28" s="15">
        <f>IF(E28=10,6,0)</f>
        <v>0</v>
      </c>
      <c r="AL28" s="15">
        <f>IF(E28=11,5,0)</f>
        <v>0</v>
      </c>
      <c r="AM28" s="15">
        <f>IF(E28=12,4,0)</f>
        <v>0</v>
      </c>
      <c r="AN28" s="15">
        <f>IF(E28=13,3,0)</f>
        <v>0</v>
      </c>
      <c r="AO28" s="15">
        <f>IF(E28=14,2,0)</f>
        <v>0</v>
      </c>
      <c r="AP28" s="15">
        <f>IF(E28=15,1,0)</f>
        <v>0</v>
      </c>
      <c r="AQ28" s="16"/>
      <c r="AR28" s="22"/>
      <c r="AS28" s="22"/>
      <c r="AT28" s="22"/>
      <c r="AU28" s="22"/>
      <c r="AV28" s="22"/>
      <c r="AW28" s="22"/>
      <c r="AX28" s="23">
        <f t="shared" si="25"/>
        <v>0</v>
      </c>
    </row>
    <row r="29" spans="1:50" ht="18.75">
      <c r="A29" s="7">
        <f t="shared" si="24"/>
        <v>27</v>
      </c>
      <c r="B29" s="17"/>
      <c r="C29" s="17"/>
      <c r="D29" s="17" t="s">
        <v>37</v>
      </c>
      <c r="E29" s="9">
        <f>COUNTIF(F$3:F29,F29)</f>
        <v>27</v>
      </c>
      <c r="F29" s="17" t="s">
        <v>182</v>
      </c>
      <c r="G29" s="18">
        <f>SUM(I29:O29)</f>
        <v>9791</v>
      </c>
      <c r="H29" s="11" t="str">
        <f>CONCATENATE(E29,"º-",F29)</f>
        <v>27º-T-8</v>
      </c>
      <c r="I29" s="12">
        <f>SUM(P29*155,Q29)</f>
        <v>1651</v>
      </c>
      <c r="J29" s="12">
        <f>SUM(R29*155,S29)</f>
        <v>1660</v>
      </c>
      <c r="K29" s="12">
        <f>SUM(T29*196,U29)</f>
        <v>1556</v>
      </c>
      <c r="L29" s="12">
        <f>SUM(V29*196,W29)</f>
        <v>1673</v>
      </c>
      <c r="M29" s="12">
        <f>SUM(X29*135,Y29)</f>
        <v>1571</v>
      </c>
      <c r="N29" s="12">
        <f>SUM(Z29*135,AA29)</f>
        <v>1680</v>
      </c>
      <c r="O29" s="19"/>
      <c r="P29">
        <v>10</v>
      </c>
      <c r="Q29">
        <v>101</v>
      </c>
      <c r="R29">
        <v>10</v>
      </c>
      <c r="S29">
        <v>110</v>
      </c>
      <c r="T29">
        <v>7</v>
      </c>
      <c r="U29">
        <v>184</v>
      </c>
      <c r="V29">
        <v>8</v>
      </c>
      <c r="W29">
        <v>105</v>
      </c>
      <c r="X29">
        <v>11</v>
      </c>
      <c r="Y29">
        <v>86</v>
      </c>
      <c r="Z29">
        <v>12</v>
      </c>
      <c r="AA29" s="14">
        <v>60</v>
      </c>
      <c r="AB29" s="15">
        <f>IF(E29=1,20,0)</f>
        <v>0</v>
      </c>
      <c r="AC29" s="15">
        <f>IF(E29=2,17,0)</f>
        <v>0</v>
      </c>
      <c r="AD29" s="15">
        <f>IF(E29=3,15,0)</f>
        <v>0</v>
      </c>
      <c r="AE29" s="15">
        <f>IF(E29=4,13,0)</f>
        <v>0</v>
      </c>
      <c r="AF29" s="15">
        <f>IF(E29=5,11,0)</f>
        <v>0</v>
      </c>
      <c r="AG29" s="15">
        <f>IF(E29=6,10,0)</f>
        <v>0</v>
      </c>
      <c r="AH29" s="15">
        <f>IF(E29=7,9,0)</f>
        <v>0</v>
      </c>
      <c r="AI29" s="15">
        <f>IF(E29=8,8,0)</f>
        <v>0</v>
      </c>
      <c r="AJ29" s="15">
        <f>IF(E29=9,7,0)</f>
        <v>0</v>
      </c>
      <c r="AK29" s="15">
        <f>IF(E29=10,6,0)</f>
        <v>0</v>
      </c>
      <c r="AL29" s="15">
        <f>IF(E29=11,5,0)</f>
        <v>0</v>
      </c>
      <c r="AM29" s="15">
        <f>IF(E29=12,4,0)</f>
        <v>0</v>
      </c>
      <c r="AN29" s="15">
        <f>IF(E29=13,3,0)</f>
        <v>0</v>
      </c>
      <c r="AO29" s="15">
        <f>IF(E29=14,2,0)</f>
        <v>0</v>
      </c>
      <c r="AP29" s="15">
        <f>IF(E29=15,1,0)</f>
        <v>0</v>
      </c>
      <c r="AQ29" s="16"/>
      <c r="AR29" s="22"/>
      <c r="AS29" s="22"/>
      <c r="AT29" s="22"/>
      <c r="AU29" s="22"/>
      <c r="AV29" s="22"/>
      <c r="AW29" s="22"/>
      <c r="AX29" s="23">
        <f t="shared" si="25"/>
        <v>0</v>
      </c>
    </row>
    <row r="30" spans="1:50" ht="18.75">
      <c r="A30" s="7">
        <f t="shared" si="24"/>
        <v>28</v>
      </c>
      <c r="B30" s="17"/>
      <c r="C30" s="17"/>
      <c r="D30" s="17"/>
      <c r="E30" s="9"/>
      <c r="F30" s="17" t="s">
        <v>182</v>
      </c>
      <c r="G30" s="18"/>
      <c r="H30" s="11"/>
      <c r="I30" s="12"/>
      <c r="J30" s="12"/>
      <c r="K30" s="12"/>
      <c r="L30" s="12"/>
      <c r="M30" s="12"/>
      <c r="N30" s="12"/>
      <c r="O30" s="19"/>
      <c r="AA30" s="14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6"/>
      <c r="AR30" s="22"/>
      <c r="AS30" s="22"/>
      <c r="AT30" s="22"/>
      <c r="AU30" s="22"/>
      <c r="AV30" s="22"/>
      <c r="AW30" s="22"/>
      <c r="AX30" s="23">
        <f t="shared" si="25"/>
        <v>0</v>
      </c>
    </row>
    <row r="31" spans="1:50" ht="18.75">
      <c r="A31" s="7">
        <f t="shared" si="24"/>
        <v>29</v>
      </c>
      <c r="B31" s="17"/>
      <c r="C31" s="17"/>
      <c r="D31" s="17" t="s">
        <v>37</v>
      </c>
      <c r="E31" s="9">
        <f>COUNTIF(F$3:F31,F31)</f>
        <v>29</v>
      </c>
      <c r="F31" s="17" t="s">
        <v>182</v>
      </c>
      <c r="G31" s="18">
        <f>SUM(I31:O31)</f>
        <v>8509</v>
      </c>
      <c r="H31" s="11" t="str">
        <f>CONCATENATE(E31,"º-",F31)</f>
        <v>29º-T-8</v>
      </c>
      <c r="I31" s="12">
        <f>SUM(P31*155,Q31)</f>
        <v>1274</v>
      </c>
      <c r="J31" s="12">
        <f>SUM(R31*155,S31)</f>
        <v>1220</v>
      </c>
      <c r="K31" s="12">
        <f>SUM(T31*196,U31)</f>
        <v>1763</v>
      </c>
      <c r="L31" s="12">
        <f>SUM(V31*196,W31)</f>
        <v>1438</v>
      </c>
      <c r="M31" s="12">
        <f>SUM(X31*135,Y31)</f>
        <v>1302</v>
      </c>
      <c r="N31" s="12">
        <f>SUM(Z31*135,AA31)</f>
        <v>1512</v>
      </c>
      <c r="O31" s="19"/>
      <c r="P31">
        <v>8</v>
      </c>
      <c r="Q31">
        <v>34</v>
      </c>
      <c r="R31">
        <v>7</v>
      </c>
      <c r="S31">
        <v>135</v>
      </c>
      <c r="T31">
        <v>8</v>
      </c>
      <c r="U31">
        <v>195</v>
      </c>
      <c r="V31">
        <v>7</v>
      </c>
      <c r="W31">
        <v>66</v>
      </c>
      <c r="X31">
        <v>9</v>
      </c>
      <c r="Y31">
        <v>87</v>
      </c>
      <c r="Z31">
        <v>11</v>
      </c>
      <c r="AA31" s="14">
        <v>27</v>
      </c>
      <c r="AB31" s="15">
        <f>IF(E31=1,20,0)</f>
        <v>0</v>
      </c>
      <c r="AC31" s="15">
        <f>IF(E31=2,17,0)</f>
        <v>0</v>
      </c>
      <c r="AD31" s="15">
        <f>IF(E31=3,15,0)</f>
        <v>0</v>
      </c>
      <c r="AE31" s="15">
        <f>IF(E31=4,13,0)</f>
        <v>0</v>
      </c>
      <c r="AF31" s="15">
        <f>IF(E31=5,11,0)</f>
        <v>0</v>
      </c>
      <c r="AG31" s="15">
        <f>IF(E31=6,10,0)</f>
        <v>0</v>
      </c>
      <c r="AH31" s="15">
        <f>IF(E31=7,9,0)</f>
        <v>0</v>
      </c>
      <c r="AI31" s="15">
        <f>IF(E31=8,8,0)</f>
        <v>0</v>
      </c>
      <c r="AJ31" s="15">
        <f>IF(E31=9,7,0)</f>
        <v>0</v>
      </c>
      <c r="AK31" s="15">
        <f>IF(E31=10,6,0)</f>
        <v>0</v>
      </c>
      <c r="AL31" s="15">
        <f>IF(E31=11,5,0)</f>
        <v>0</v>
      </c>
      <c r="AM31" s="15">
        <f>IF(E31=12,4,0)</f>
        <v>0</v>
      </c>
      <c r="AN31" s="15">
        <f>IF(E31=13,3,0)</f>
        <v>0</v>
      </c>
      <c r="AO31" s="15">
        <f>IF(E31=14,2,0)</f>
        <v>0</v>
      </c>
      <c r="AP31" s="15">
        <f>IF(E31=15,1,0)</f>
        <v>0</v>
      </c>
      <c r="AQ31" s="16"/>
      <c r="AR31" s="22"/>
      <c r="AS31" s="22"/>
      <c r="AT31" s="22"/>
      <c r="AU31" s="22"/>
      <c r="AV31" s="22"/>
      <c r="AW31" s="22"/>
      <c r="AX31" s="23">
        <f t="shared" si="25"/>
        <v>0</v>
      </c>
    </row>
    <row r="32" spans="1:50" ht="18.75">
      <c r="A32" s="7">
        <f t="shared" si="24"/>
        <v>30</v>
      </c>
      <c r="B32" s="17"/>
      <c r="C32" s="17"/>
      <c r="D32" s="17"/>
      <c r="E32" s="9"/>
      <c r="F32" s="17" t="s">
        <v>182</v>
      </c>
      <c r="G32" s="18"/>
      <c r="H32" s="11"/>
      <c r="I32" s="12"/>
      <c r="J32" s="12"/>
      <c r="K32" s="12"/>
      <c r="L32" s="12"/>
      <c r="M32" s="12"/>
      <c r="N32" s="12"/>
      <c r="O32" s="19"/>
      <c r="AA32" s="14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6"/>
      <c r="AR32" s="22"/>
      <c r="AS32" s="22"/>
      <c r="AT32" s="22"/>
      <c r="AU32" s="22"/>
      <c r="AV32" s="22"/>
      <c r="AW32" s="22"/>
      <c r="AX32" s="23">
        <f t="shared" si="25"/>
        <v>0</v>
      </c>
    </row>
    <row r="33" spans="1:50" ht="18.75">
      <c r="A33" s="7">
        <f t="shared" si="24"/>
        <v>31</v>
      </c>
      <c r="B33" s="17"/>
      <c r="C33" s="17"/>
      <c r="D33" s="17" t="s">
        <v>37</v>
      </c>
      <c r="E33" s="9">
        <f>COUNTIF(F$3:F33,F33)</f>
        <v>31</v>
      </c>
      <c r="F33" s="17" t="s">
        <v>182</v>
      </c>
      <c r="G33" s="18">
        <f aca="true" t="shared" si="49" ref="G33:G38">SUM(I33:O33)</f>
        <v>9701</v>
      </c>
      <c r="H33" s="11" t="str">
        <f aca="true" t="shared" si="50" ref="H33:H38">CONCATENATE(E33,"º-",F33)</f>
        <v>31º-T-8</v>
      </c>
      <c r="I33" s="12">
        <f aca="true" t="shared" si="51" ref="I33:I38">SUM(P33*155,Q33)</f>
        <v>1596</v>
      </c>
      <c r="J33" s="12">
        <f aca="true" t="shared" si="52" ref="J33:J38">SUM(R33*155,S33)</f>
        <v>1671</v>
      </c>
      <c r="K33" s="12">
        <f aca="true" t="shared" si="53" ref="K33:K38">SUM(T33*196,U33)</f>
        <v>1617</v>
      </c>
      <c r="L33" s="12">
        <f aca="true" t="shared" si="54" ref="L33:L38">SUM(V33*196,W33)</f>
        <v>1644</v>
      </c>
      <c r="M33" s="12">
        <f aca="true" t="shared" si="55" ref="M33:M38">SUM(X33*135,Y33)</f>
        <v>1513</v>
      </c>
      <c r="N33" s="12">
        <f aca="true" t="shared" si="56" ref="N33:N38">SUM(Z33*135,AA33)</f>
        <v>1660</v>
      </c>
      <c r="O33" s="19"/>
      <c r="P33">
        <v>10</v>
      </c>
      <c r="Q33">
        <v>46</v>
      </c>
      <c r="R33">
        <v>10</v>
      </c>
      <c r="S33">
        <v>121</v>
      </c>
      <c r="T33">
        <v>8</v>
      </c>
      <c r="U33">
        <v>49</v>
      </c>
      <c r="V33">
        <v>8</v>
      </c>
      <c r="W33">
        <v>76</v>
      </c>
      <c r="X33">
        <v>11</v>
      </c>
      <c r="Y33">
        <v>28</v>
      </c>
      <c r="Z33">
        <v>12</v>
      </c>
      <c r="AA33" s="14">
        <v>40</v>
      </c>
      <c r="AB33" s="15">
        <f aca="true" t="shared" si="57" ref="AB33:AB38">IF(E33=1,20,0)</f>
        <v>0</v>
      </c>
      <c r="AC33" s="15">
        <f aca="true" t="shared" si="58" ref="AC33:AC38">IF(E33=2,17,0)</f>
        <v>0</v>
      </c>
      <c r="AD33" s="15">
        <f aca="true" t="shared" si="59" ref="AD33:AD38">IF(E33=3,15,0)</f>
        <v>0</v>
      </c>
      <c r="AE33" s="15">
        <f aca="true" t="shared" si="60" ref="AE33:AE38">IF(E33=4,13,0)</f>
        <v>0</v>
      </c>
      <c r="AF33" s="15">
        <f aca="true" t="shared" si="61" ref="AF33:AF38">IF(E33=5,11,0)</f>
        <v>0</v>
      </c>
      <c r="AG33" s="15">
        <f aca="true" t="shared" si="62" ref="AG33:AG38">IF(E33=6,10,0)</f>
        <v>0</v>
      </c>
      <c r="AH33" s="15">
        <f aca="true" t="shared" si="63" ref="AH33:AH38">IF(E33=7,9,0)</f>
        <v>0</v>
      </c>
      <c r="AI33" s="15">
        <f aca="true" t="shared" si="64" ref="AI33:AI38">IF(E33=8,8,0)</f>
        <v>0</v>
      </c>
      <c r="AJ33" s="15">
        <f aca="true" t="shared" si="65" ref="AJ33:AJ38">IF(E33=9,7,0)</f>
        <v>0</v>
      </c>
      <c r="AK33" s="15">
        <f aca="true" t="shared" si="66" ref="AK33:AK38">IF(E33=10,6,0)</f>
        <v>0</v>
      </c>
      <c r="AL33" s="15">
        <f aca="true" t="shared" si="67" ref="AL33:AL38">IF(E33=11,5,0)</f>
        <v>0</v>
      </c>
      <c r="AM33" s="15">
        <f aca="true" t="shared" si="68" ref="AM33:AM38">IF(E33=12,4,0)</f>
        <v>0</v>
      </c>
      <c r="AN33" s="15">
        <f aca="true" t="shared" si="69" ref="AN33:AN38">IF(E33=13,3,0)</f>
        <v>0</v>
      </c>
      <c r="AO33" s="15">
        <f aca="true" t="shared" si="70" ref="AO33:AO38">IF(E33=14,2,0)</f>
        <v>0</v>
      </c>
      <c r="AP33" s="15">
        <f aca="true" t="shared" si="71" ref="AP33:AP38">IF(E33=15,1,0)</f>
        <v>0</v>
      </c>
      <c r="AQ33" s="16"/>
      <c r="AR33" s="22"/>
      <c r="AS33" s="22"/>
      <c r="AT33" s="22"/>
      <c r="AU33" s="22"/>
      <c r="AV33" s="22"/>
      <c r="AW33" s="22"/>
      <c r="AX33" s="23">
        <f t="shared" si="25"/>
        <v>0</v>
      </c>
    </row>
    <row r="34" spans="1:50" ht="18.75">
      <c r="A34" s="7">
        <f t="shared" si="24"/>
        <v>32</v>
      </c>
      <c r="B34" s="17"/>
      <c r="C34" s="17"/>
      <c r="D34" s="17" t="s">
        <v>37</v>
      </c>
      <c r="E34" s="9">
        <f>COUNTIF(F$3:F34,F34)</f>
        <v>32</v>
      </c>
      <c r="F34" s="17" t="s">
        <v>182</v>
      </c>
      <c r="G34" s="18">
        <f t="shared" si="49"/>
        <v>8463</v>
      </c>
      <c r="H34" s="11" t="str">
        <f t="shared" si="50"/>
        <v>32º-T-8</v>
      </c>
      <c r="I34" s="12">
        <f t="shared" si="51"/>
        <v>1514</v>
      </c>
      <c r="J34" s="12">
        <f t="shared" si="52"/>
        <v>1520</v>
      </c>
      <c r="K34" s="12">
        <f t="shared" si="53"/>
        <v>1508</v>
      </c>
      <c r="L34" s="12">
        <f t="shared" si="54"/>
        <v>1244</v>
      </c>
      <c r="M34" s="12">
        <f t="shared" si="55"/>
        <v>1349</v>
      </c>
      <c r="N34" s="12">
        <f t="shared" si="56"/>
        <v>1328</v>
      </c>
      <c r="O34" s="19"/>
      <c r="P34">
        <v>9</v>
      </c>
      <c r="Q34">
        <v>119</v>
      </c>
      <c r="R34">
        <v>9</v>
      </c>
      <c r="S34">
        <v>125</v>
      </c>
      <c r="T34">
        <v>7</v>
      </c>
      <c r="U34">
        <v>136</v>
      </c>
      <c r="V34">
        <v>6</v>
      </c>
      <c r="W34">
        <v>68</v>
      </c>
      <c r="X34">
        <v>9</v>
      </c>
      <c r="Y34">
        <v>134</v>
      </c>
      <c r="Z34">
        <v>9</v>
      </c>
      <c r="AA34" s="14">
        <v>113</v>
      </c>
      <c r="AB34" s="15">
        <f t="shared" si="57"/>
        <v>0</v>
      </c>
      <c r="AC34" s="15">
        <f t="shared" si="58"/>
        <v>0</v>
      </c>
      <c r="AD34" s="15">
        <f t="shared" si="59"/>
        <v>0</v>
      </c>
      <c r="AE34" s="15">
        <f t="shared" si="60"/>
        <v>0</v>
      </c>
      <c r="AF34" s="15">
        <f t="shared" si="61"/>
        <v>0</v>
      </c>
      <c r="AG34" s="15">
        <f t="shared" si="62"/>
        <v>0</v>
      </c>
      <c r="AH34" s="15">
        <f t="shared" si="63"/>
        <v>0</v>
      </c>
      <c r="AI34" s="15">
        <f t="shared" si="64"/>
        <v>0</v>
      </c>
      <c r="AJ34" s="15">
        <f t="shared" si="65"/>
        <v>0</v>
      </c>
      <c r="AK34" s="15">
        <f t="shared" si="66"/>
        <v>0</v>
      </c>
      <c r="AL34" s="15">
        <f t="shared" si="67"/>
        <v>0</v>
      </c>
      <c r="AM34" s="15">
        <f t="shared" si="68"/>
        <v>0</v>
      </c>
      <c r="AN34" s="15">
        <f t="shared" si="69"/>
        <v>0</v>
      </c>
      <c r="AO34" s="15">
        <f t="shared" si="70"/>
        <v>0</v>
      </c>
      <c r="AP34" s="15">
        <f t="shared" si="71"/>
        <v>0</v>
      </c>
      <c r="AQ34" s="16"/>
      <c r="AR34" s="22"/>
      <c r="AS34" s="22"/>
      <c r="AT34" s="22"/>
      <c r="AU34" s="22"/>
      <c r="AV34" s="22"/>
      <c r="AW34" s="22"/>
      <c r="AX34" s="23">
        <f t="shared" si="25"/>
        <v>0</v>
      </c>
    </row>
    <row r="35" spans="1:50" ht="18.75">
      <c r="A35" s="7">
        <f t="shared" si="24"/>
        <v>33</v>
      </c>
      <c r="B35" s="17"/>
      <c r="C35" s="17"/>
      <c r="D35" s="17" t="s">
        <v>37</v>
      </c>
      <c r="E35" s="9">
        <f>COUNTIF(F$3:F35,F35)</f>
        <v>33</v>
      </c>
      <c r="F35" s="17" t="s">
        <v>182</v>
      </c>
      <c r="G35" s="18">
        <f t="shared" si="49"/>
        <v>8509</v>
      </c>
      <c r="H35" s="11" t="str">
        <f t="shared" si="50"/>
        <v>33º-T-8</v>
      </c>
      <c r="I35" s="12">
        <f t="shared" si="51"/>
        <v>1503</v>
      </c>
      <c r="J35" s="12">
        <f t="shared" si="52"/>
        <v>1244</v>
      </c>
      <c r="K35" s="12">
        <f t="shared" si="53"/>
        <v>1542</v>
      </c>
      <c r="L35" s="12">
        <f t="shared" si="54"/>
        <v>1432</v>
      </c>
      <c r="M35" s="12">
        <f t="shared" si="55"/>
        <v>1380</v>
      </c>
      <c r="N35" s="12">
        <f t="shared" si="56"/>
        <v>1408</v>
      </c>
      <c r="O35" s="19"/>
      <c r="P35">
        <v>9</v>
      </c>
      <c r="Q35">
        <v>108</v>
      </c>
      <c r="R35">
        <v>8</v>
      </c>
      <c r="S35">
        <v>4</v>
      </c>
      <c r="T35">
        <v>7</v>
      </c>
      <c r="U35">
        <v>170</v>
      </c>
      <c r="V35">
        <v>7</v>
      </c>
      <c r="W35">
        <v>60</v>
      </c>
      <c r="X35">
        <v>10</v>
      </c>
      <c r="Y35">
        <v>30</v>
      </c>
      <c r="Z35">
        <v>10</v>
      </c>
      <c r="AA35" s="14">
        <v>58</v>
      </c>
      <c r="AB35" s="15">
        <f t="shared" si="57"/>
        <v>0</v>
      </c>
      <c r="AC35" s="15">
        <f t="shared" si="58"/>
        <v>0</v>
      </c>
      <c r="AD35" s="15">
        <f t="shared" si="59"/>
        <v>0</v>
      </c>
      <c r="AE35" s="15">
        <f t="shared" si="60"/>
        <v>0</v>
      </c>
      <c r="AF35" s="15">
        <f t="shared" si="61"/>
        <v>0</v>
      </c>
      <c r="AG35" s="15">
        <f t="shared" si="62"/>
        <v>0</v>
      </c>
      <c r="AH35" s="15">
        <f t="shared" si="63"/>
        <v>0</v>
      </c>
      <c r="AI35" s="15">
        <f t="shared" si="64"/>
        <v>0</v>
      </c>
      <c r="AJ35" s="15">
        <f t="shared" si="65"/>
        <v>0</v>
      </c>
      <c r="AK35" s="15">
        <f t="shared" si="66"/>
        <v>0</v>
      </c>
      <c r="AL35" s="15">
        <f t="shared" si="67"/>
        <v>0</v>
      </c>
      <c r="AM35" s="15">
        <f t="shared" si="68"/>
        <v>0</v>
      </c>
      <c r="AN35" s="15">
        <f t="shared" si="69"/>
        <v>0</v>
      </c>
      <c r="AO35" s="15">
        <f t="shared" si="70"/>
        <v>0</v>
      </c>
      <c r="AP35" s="15">
        <f t="shared" si="71"/>
        <v>0</v>
      </c>
      <c r="AQ35" s="16"/>
      <c r="AR35" s="22"/>
      <c r="AS35" s="22"/>
      <c r="AT35" s="22"/>
      <c r="AU35" s="22"/>
      <c r="AV35" s="22"/>
      <c r="AW35" s="22"/>
      <c r="AX35" s="23">
        <f t="shared" si="25"/>
        <v>0</v>
      </c>
    </row>
    <row r="36" spans="1:50" ht="18.75">
      <c r="A36" s="7">
        <f t="shared" si="24"/>
        <v>34</v>
      </c>
      <c r="B36" s="17"/>
      <c r="C36" s="17"/>
      <c r="D36" s="17" t="s">
        <v>37</v>
      </c>
      <c r="E36" s="9">
        <f>COUNTIF(F$3:F36,F36)</f>
        <v>34</v>
      </c>
      <c r="F36" s="17" t="s">
        <v>182</v>
      </c>
      <c r="G36" s="18">
        <f t="shared" si="49"/>
        <v>8509</v>
      </c>
      <c r="H36" s="11" t="str">
        <f t="shared" si="50"/>
        <v>34º-T-8</v>
      </c>
      <c r="I36" s="12">
        <f t="shared" si="51"/>
        <v>1274</v>
      </c>
      <c r="J36" s="12">
        <f t="shared" si="52"/>
        <v>1220</v>
      </c>
      <c r="K36" s="12">
        <f t="shared" si="53"/>
        <v>1763</v>
      </c>
      <c r="L36" s="12">
        <f t="shared" si="54"/>
        <v>1438</v>
      </c>
      <c r="M36" s="12">
        <f t="shared" si="55"/>
        <v>1302</v>
      </c>
      <c r="N36" s="12">
        <f t="shared" si="56"/>
        <v>1512</v>
      </c>
      <c r="O36" s="19"/>
      <c r="P36">
        <v>8</v>
      </c>
      <c r="Q36">
        <v>34</v>
      </c>
      <c r="R36">
        <v>7</v>
      </c>
      <c r="S36">
        <v>135</v>
      </c>
      <c r="T36">
        <v>8</v>
      </c>
      <c r="U36">
        <v>195</v>
      </c>
      <c r="V36">
        <v>7</v>
      </c>
      <c r="W36">
        <v>66</v>
      </c>
      <c r="X36">
        <v>9</v>
      </c>
      <c r="Y36">
        <v>87</v>
      </c>
      <c r="Z36">
        <v>11</v>
      </c>
      <c r="AA36" s="14">
        <v>27</v>
      </c>
      <c r="AB36" s="15">
        <f t="shared" si="57"/>
        <v>0</v>
      </c>
      <c r="AC36" s="15">
        <f t="shared" si="58"/>
        <v>0</v>
      </c>
      <c r="AD36" s="15">
        <f t="shared" si="59"/>
        <v>0</v>
      </c>
      <c r="AE36" s="15">
        <f t="shared" si="60"/>
        <v>0</v>
      </c>
      <c r="AF36" s="15">
        <f t="shared" si="61"/>
        <v>0</v>
      </c>
      <c r="AG36" s="15">
        <f t="shared" si="62"/>
        <v>0</v>
      </c>
      <c r="AH36" s="15">
        <f t="shared" si="63"/>
        <v>0</v>
      </c>
      <c r="AI36" s="15">
        <f t="shared" si="64"/>
        <v>0</v>
      </c>
      <c r="AJ36" s="15">
        <f t="shared" si="65"/>
        <v>0</v>
      </c>
      <c r="AK36" s="15">
        <f t="shared" si="66"/>
        <v>0</v>
      </c>
      <c r="AL36" s="15">
        <f t="shared" si="67"/>
        <v>0</v>
      </c>
      <c r="AM36" s="15">
        <f t="shared" si="68"/>
        <v>0</v>
      </c>
      <c r="AN36" s="15">
        <f t="shared" si="69"/>
        <v>0</v>
      </c>
      <c r="AO36" s="15">
        <f t="shared" si="70"/>
        <v>0</v>
      </c>
      <c r="AP36" s="15">
        <f t="shared" si="71"/>
        <v>0</v>
      </c>
      <c r="AQ36" s="16"/>
      <c r="AR36" s="22"/>
      <c r="AS36" s="22"/>
      <c r="AT36" s="22"/>
      <c r="AU36" s="22"/>
      <c r="AV36" s="22"/>
      <c r="AW36" s="22"/>
      <c r="AX36" s="23">
        <f t="shared" si="25"/>
        <v>0</v>
      </c>
    </row>
    <row r="37" spans="1:50" ht="18.75">
      <c r="A37" s="7">
        <f t="shared" si="24"/>
        <v>35</v>
      </c>
      <c r="B37" s="17"/>
      <c r="C37" s="17"/>
      <c r="D37" s="17" t="s">
        <v>37</v>
      </c>
      <c r="E37" s="9">
        <f>COUNTIF(F$3:F37,F37)</f>
        <v>35</v>
      </c>
      <c r="F37" s="17" t="s">
        <v>182</v>
      </c>
      <c r="G37" s="18">
        <f t="shared" si="49"/>
        <v>9389</v>
      </c>
      <c r="H37" s="11" t="str">
        <f t="shared" si="50"/>
        <v>35º-T-8</v>
      </c>
      <c r="I37" s="12">
        <f t="shared" si="51"/>
        <v>1558</v>
      </c>
      <c r="J37" s="12">
        <f t="shared" si="52"/>
        <v>1482</v>
      </c>
      <c r="K37" s="12">
        <f t="shared" si="53"/>
        <v>1578</v>
      </c>
      <c r="L37" s="12">
        <f t="shared" si="54"/>
        <v>1629</v>
      </c>
      <c r="M37" s="12">
        <f t="shared" si="55"/>
        <v>1552</v>
      </c>
      <c r="N37" s="12">
        <f t="shared" si="56"/>
        <v>1590</v>
      </c>
      <c r="O37" s="19"/>
      <c r="P37">
        <v>10</v>
      </c>
      <c r="Q37">
        <v>8</v>
      </c>
      <c r="R37">
        <v>9</v>
      </c>
      <c r="S37">
        <v>87</v>
      </c>
      <c r="T37">
        <v>8</v>
      </c>
      <c r="U37">
        <v>10</v>
      </c>
      <c r="V37">
        <v>8</v>
      </c>
      <c r="W37">
        <v>61</v>
      </c>
      <c r="X37">
        <v>11</v>
      </c>
      <c r="Y37">
        <v>67</v>
      </c>
      <c r="Z37">
        <v>11</v>
      </c>
      <c r="AA37" s="14">
        <v>105</v>
      </c>
      <c r="AB37" s="15">
        <f t="shared" si="57"/>
        <v>0</v>
      </c>
      <c r="AC37" s="15">
        <f t="shared" si="58"/>
        <v>0</v>
      </c>
      <c r="AD37" s="15">
        <f t="shared" si="59"/>
        <v>0</v>
      </c>
      <c r="AE37" s="15">
        <f t="shared" si="60"/>
        <v>0</v>
      </c>
      <c r="AF37" s="15">
        <f t="shared" si="61"/>
        <v>0</v>
      </c>
      <c r="AG37" s="15">
        <f t="shared" si="62"/>
        <v>0</v>
      </c>
      <c r="AH37" s="15">
        <f t="shared" si="63"/>
        <v>0</v>
      </c>
      <c r="AI37" s="15">
        <f t="shared" si="64"/>
        <v>0</v>
      </c>
      <c r="AJ37" s="15">
        <f t="shared" si="65"/>
        <v>0</v>
      </c>
      <c r="AK37" s="15">
        <f t="shared" si="66"/>
        <v>0</v>
      </c>
      <c r="AL37" s="15">
        <f t="shared" si="67"/>
        <v>0</v>
      </c>
      <c r="AM37" s="15">
        <f t="shared" si="68"/>
        <v>0</v>
      </c>
      <c r="AN37" s="15">
        <f t="shared" si="69"/>
        <v>0</v>
      </c>
      <c r="AO37" s="15">
        <f t="shared" si="70"/>
        <v>0</v>
      </c>
      <c r="AP37" s="15">
        <f t="shared" si="71"/>
        <v>0</v>
      </c>
      <c r="AQ37" s="16"/>
      <c r="AR37" s="22"/>
      <c r="AS37" s="22"/>
      <c r="AT37" s="22"/>
      <c r="AU37" s="22"/>
      <c r="AV37" s="22"/>
      <c r="AW37" s="22"/>
      <c r="AX37" s="23">
        <f t="shared" si="25"/>
        <v>0</v>
      </c>
    </row>
    <row r="38" spans="1:50" ht="18.75">
      <c r="A38" s="7">
        <f t="shared" si="24"/>
        <v>36</v>
      </c>
      <c r="B38" s="17"/>
      <c r="C38" s="17"/>
      <c r="D38" s="17" t="s">
        <v>37</v>
      </c>
      <c r="E38" s="9">
        <f>COUNTIF(F$3:F38,F38)</f>
        <v>36</v>
      </c>
      <c r="F38" s="17" t="s">
        <v>182</v>
      </c>
      <c r="G38" s="18">
        <f t="shared" si="49"/>
        <v>7239</v>
      </c>
      <c r="H38" s="11" t="str">
        <f t="shared" si="50"/>
        <v>36º-T-8</v>
      </c>
      <c r="I38" s="12">
        <f t="shared" si="51"/>
        <v>934</v>
      </c>
      <c r="J38" s="12">
        <f t="shared" si="52"/>
        <v>1198</v>
      </c>
      <c r="K38" s="12">
        <f t="shared" si="53"/>
        <v>1422</v>
      </c>
      <c r="L38" s="12">
        <f t="shared" si="54"/>
        <v>1252</v>
      </c>
      <c r="M38" s="12">
        <f t="shared" si="55"/>
        <v>1161</v>
      </c>
      <c r="N38" s="12">
        <f t="shared" si="56"/>
        <v>1272</v>
      </c>
      <c r="O38" s="19"/>
      <c r="P38">
        <v>6</v>
      </c>
      <c r="Q38">
        <v>4</v>
      </c>
      <c r="R38">
        <v>7</v>
      </c>
      <c r="S38">
        <v>113</v>
      </c>
      <c r="T38">
        <v>7</v>
      </c>
      <c r="U38">
        <v>50</v>
      </c>
      <c r="V38">
        <v>6</v>
      </c>
      <c r="W38">
        <v>76</v>
      </c>
      <c r="X38">
        <v>8</v>
      </c>
      <c r="Y38">
        <v>81</v>
      </c>
      <c r="Z38">
        <v>9</v>
      </c>
      <c r="AA38" s="14">
        <v>57</v>
      </c>
      <c r="AB38" s="15">
        <f t="shared" si="57"/>
        <v>0</v>
      </c>
      <c r="AC38" s="15">
        <f t="shared" si="58"/>
        <v>0</v>
      </c>
      <c r="AD38" s="15">
        <f t="shared" si="59"/>
        <v>0</v>
      </c>
      <c r="AE38" s="15">
        <f t="shared" si="60"/>
        <v>0</v>
      </c>
      <c r="AF38" s="15">
        <f t="shared" si="61"/>
        <v>0</v>
      </c>
      <c r="AG38" s="15">
        <f t="shared" si="62"/>
        <v>0</v>
      </c>
      <c r="AH38" s="15">
        <f t="shared" si="63"/>
        <v>0</v>
      </c>
      <c r="AI38" s="15">
        <f t="shared" si="64"/>
        <v>0</v>
      </c>
      <c r="AJ38" s="15">
        <f t="shared" si="65"/>
        <v>0</v>
      </c>
      <c r="AK38" s="15">
        <f t="shared" si="66"/>
        <v>0</v>
      </c>
      <c r="AL38" s="15">
        <f t="shared" si="67"/>
        <v>0</v>
      </c>
      <c r="AM38" s="15">
        <f t="shared" si="68"/>
        <v>0</v>
      </c>
      <c r="AN38" s="15">
        <f t="shared" si="69"/>
        <v>0</v>
      </c>
      <c r="AO38" s="15">
        <f t="shared" si="70"/>
        <v>0</v>
      </c>
      <c r="AP38" s="15">
        <f t="shared" si="71"/>
        <v>0</v>
      </c>
      <c r="AQ38" s="16"/>
      <c r="AR38" s="22"/>
      <c r="AS38" s="22"/>
      <c r="AT38" s="22"/>
      <c r="AU38" s="22"/>
      <c r="AV38" s="22"/>
      <c r="AW38" s="22"/>
      <c r="AX38" s="23">
        <f t="shared" si="25"/>
        <v>0</v>
      </c>
    </row>
    <row r="39" spans="1:50" ht="18.75">
      <c r="A39" s="7">
        <f t="shared" si="24"/>
        <v>37</v>
      </c>
      <c r="B39" s="17"/>
      <c r="C39" s="17"/>
      <c r="D39" s="17"/>
      <c r="E39" s="9"/>
      <c r="F39" s="17" t="s">
        <v>182</v>
      </c>
      <c r="G39" s="18"/>
      <c r="H39" s="11"/>
      <c r="I39" s="12"/>
      <c r="J39" s="12"/>
      <c r="K39" s="12"/>
      <c r="L39" s="12"/>
      <c r="M39" s="12"/>
      <c r="N39" s="12"/>
      <c r="O39" s="19"/>
      <c r="AA39" s="14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  <c r="AR39" s="22"/>
      <c r="AS39" s="22"/>
      <c r="AT39" s="22"/>
      <c r="AU39" s="22"/>
      <c r="AV39" s="22"/>
      <c r="AW39" s="22"/>
      <c r="AX39" s="23">
        <f t="shared" si="25"/>
        <v>0</v>
      </c>
    </row>
    <row r="40" spans="1:50" ht="18.75">
      <c r="A40" s="7">
        <f t="shared" si="24"/>
        <v>38</v>
      </c>
      <c r="B40" s="17"/>
      <c r="C40" s="17"/>
      <c r="D40" s="17" t="s">
        <v>37</v>
      </c>
      <c r="E40" s="9">
        <f>COUNTIF(F$3:F40,F40)</f>
        <v>38</v>
      </c>
      <c r="F40" s="17" t="s">
        <v>182</v>
      </c>
      <c r="G40" s="18">
        <f>SUM(I40:O40)</f>
        <v>9086</v>
      </c>
      <c r="H40" s="11" t="str">
        <f>CONCATENATE(E40,"º-",F40)</f>
        <v>38º-T-8</v>
      </c>
      <c r="I40" s="12">
        <f>SUM(P40*155,Q40)</f>
        <v>1359</v>
      </c>
      <c r="J40" s="12">
        <f>SUM(R40*155,S40)</f>
        <v>1652</v>
      </c>
      <c r="K40" s="12">
        <f>SUM(T40*196,U40)</f>
        <v>1627</v>
      </c>
      <c r="L40" s="12">
        <f>SUM(V40*196,W40)</f>
        <v>1607</v>
      </c>
      <c r="M40" s="12">
        <f>SUM(X40*135,Y40)</f>
        <v>1182</v>
      </c>
      <c r="N40" s="12">
        <f>SUM(Z40*135,AA40)</f>
        <v>1659</v>
      </c>
      <c r="O40" s="19"/>
      <c r="P40">
        <v>8</v>
      </c>
      <c r="Q40">
        <v>119</v>
      </c>
      <c r="R40">
        <v>10</v>
      </c>
      <c r="S40">
        <v>102</v>
      </c>
      <c r="T40">
        <v>8</v>
      </c>
      <c r="U40">
        <v>59</v>
      </c>
      <c r="V40">
        <v>8</v>
      </c>
      <c r="W40">
        <v>39</v>
      </c>
      <c r="X40">
        <v>8</v>
      </c>
      <c r="Y40">
        <v>102</v>
      </c>
      <c r="Z40">
        <v>12</v>
      </c>
      <c r="AA40" s="14">
        <v>39</v>
      </c>
      <c r="AB40" s="15">
        <f>IF(E40=1,20,0)</f>
        <v>0</v>
      </c>
      <c r="AC40" s="15">
        <f>IF(E40=2,17,0)</f>
        <v>0</v>
      </c>
      <c r="AD40" s="15">
        <f>IF(E40=3,15,0)</f>
        <v>0</v>
      </c>
      <c r="AE40" s="15">
        <f>IF(E40=4,13,0)</f>
        <v>0</v>
      </c>
      <c r="AF40" s="15">
        <f>IF(E40=5,11,0)</f>
        <v>0</v>
      </c>
      <c r="AG40" s="15">
        <f>IF(E40=6,10,0)</f>
        <v>0</v>
      </c>
      <c r="AH40" s="15">
        <f>IF(E40=7,9,0)</f>
        <v>0</v>
      </c>
      <c r="AI40" s="15">
        <f>IF(E40=8,8,0)</f>
        <v>0</v>
      </c>
      <c r="AJ40" s="15">
        <f>IF(E40=9,7,0)</f>
        <v>0</v>
      </c>
      <c r="AK40" s="15">
        <f>IF(E40=10,6,0)</f>
        <v>0</v>
      </c>
      <c r="AL40" s="15">
        <f>IF(E40=11,5,0)</f>
        <v>0</v>
      </c>
      <c r="AM40" s="15">
        <f>IF(E40=12,4,0)</f>
        <v>0</v>
      </c>
      <c r="AN40" s="15">
        <f>IF(E40=13,3,0)</f>
        <v>0</v>
      </c>
      <c r="AO40" s="15">
        <f>IF(E40=14,2,0)</f>
        <v>0</v>
      </c>
      <c r="AP40" s="15">
        <f>IF(E40=15,1,0)</f>
        <v>0</v>
      </c>
      <c r="AQ40" s="16"/>
      <c r="AR40" s="22"/>
      <c r="AS40" s="22"/>
      <c r="AT40" s="22"/>
      <c r="AU40" s="22"/>
      <c r="AV40" s="22"/>
      <c r="AW40" s="22"/>
      <c r="AX40" s="23">
        <f t="shared" si="25"/>
        <v>0</v>
      </c>
    </row>
    <row r="41" spans="1:50" ht="18.75">
      <c r="A41" s="7">
        <f t="shared" si="24"/>
        <v>39</v>
      </c>
      <c r="B41" s="17"/>
      <c r="C41" s="17"/>
      <c r="D41" s="17" t="s">
        <v>37</v>
      </c>
      <c r="E41" s="9">
        <f>COUNTIF(F$3:F41,F41)</f>
        <v>39</v>
      </c>
      <c r="F41" s="17" t="s">
        <v>182</v>
      </c>
      <c r="G41" s="18">
        <f>SUM(I41:O41)</f>
        <v>7569</v>
      </c>
      <c r="H41" s="11" t="str">
        <f>CONCATENATE(E41,"º-",F41)</f>
        <v>39º-T-8</v>
      </c>
      <c r="I41" s="12">
        <f>SUM(P41*155,Q41)</f>
        <v>1384</v>
      </c>
      <c r="J41" s="12">
        <f>SUM(R41*155,S41)</f>
        <v>1499</v>
      </c>
      <c r="K41" s="12">
        <f>SUM(T41*196,U41)</f>
        <v>1515</v>
      </c>
      <c r="L41" s="12">
        <f>SUM(V41*196,W41)</f>
        <v>1334</v>
      </c>
      <c r="M41" s="12">
        <f>SUM(X41*135,Y41)</f>
        <v>915</v>
      </c>
      <c r="N41" s="12">
        <f>SUM(Z41*135,AA41)</f>
        <v>922</v>
      </c>
      <c r="O41" s="19"/>
      <c r="P41">
        <v>8</v>
      </c>
      <c r="Q41">
        <v>144</v>
      </c>
      <c r="R41">
        <v>9</v>
      </c>
      <c r="S41">
        <v>104</v>
      </c>
      <c r="T41">
        <v>7</v>
      </c>
      <c r="U41">
        <v>143</v>
      </c>
      <c r="V41">
        <v>6</v>
      </c>
      <c r="W41">
        <v>158</v>
      </c>
      <c r="X41">
        <v>6</v>
      </c>
      <c r="Y41">
        <v>105</v>
      </c>
      <c r="Z41">
        <v>6</v>
      </c>
      <c r="AA41" s="14">
        <v>112</v>
      </c>
      <c r="AB41" s="15">
        <f>IF(E41=1,20,0)</f>
        <v>0</v>
      </c>
      <c r="AC41" s="15">
        <f>IF(E41=2,17,0)</f>
        <v>0</v>
      </c>
      <c r="AD41" s="15">
        <f>IF(E41=3,15,0)</f>
        <v>0</v>
      </c>
      <c r="AE41" s="15">
        <f>IF(E41=4,13,0)</f>
        <v>0</v>
      </c>
      <c r="AF41" s="15">
        <f>IF(E41=5,11,0)</f>
        <v>0</v>
      </c>
      <c r="AG41" s="15">
        <f>IF(E41=6,10,0)</f>
        <v>0</v>
      </c>
      <c r="AH41" s="15">
        <f>IF(E41=7,9,0)</f>
        <v>0</v>
      </c>
      <c r="AI41" s="15">
        <f>IF(E41=8,8,0)</f>
        <v>0</v>
      </c>
      <c r="AJ41" s="15">
        <f>IF(E41=9,7,0)</f>
        <v>0</v>
      </c>
      <c r="AK41" s="15">
        <f>IF(E41=10,6,0)</f>
        <v>0</v>
      </c>
      <c r="AL41" s="15">
        <f>IF(E41=11,5,0)</f>
        <v>0</v>
      </c>
      <c r="AM41" s="15">
        <f>IF(E41=12,4,0)</f>
        <v>0</v>
      </c>
      <c r="AN41" s="15">
        <f>IF(E41=13,3,0)</f>
        <v>0</v>
      </c>
      <c r="AO41" s="15">
        <f>IF(E41=14,2,0)</f>
        <v>0</v>
      </c>
      <c r="AP41" s="15">
        <f>IF(E41=15,1,0)</f>
        <v>0</v>
      </c>
      <c r="AQ41" s="16"/>
      <c r="AR41" s="22"/>
      <c r="AS41" s="22"/>
      <c r="AT41" s="22"/>
      <c r="AU41" s="22"/>
      <c r="AV41" s="22"/>
      <c r="AW41" s="22"/>
      <c r="AX41" s="23">
        <f t="shared" si="25"/>
        <v>0</v>
      </c>
    </row>
  </sheetData>
  <sheetProtection/>
  <conditionalFormatting sqref="I3:N41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3:E41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41"/>
  <sheetViews>
    <sheetView tabSelected="1" zoomScale="70" zoomScaleNormal="70" workbookViewId="0" topLeftCell="A1">
      <selection activeCell="B3" sqref="B3"/>
    </sheetView>
  </sheetViews>
  <sheetFormatPr defaultColWidth="11.421875" defaultRowHeight="12.75"/>
  <cols>
    <col min="1" max="1" width="24.00390625" style="0" customWidth="1"/>
    <col min="2" max="2" width="21.28125" style="0" bestFit="1" customWidth="1"/>
    <col min="3" max="3" width="31.00390625" style="0" bestFit="1" customWidth="1"/>
    <col min="4" max="4" width="24.28125" style="0" hidden="1" customWidth="1"/>
    <col min="5" max="5" width="8.7109375" style="0" hidden="1" customWidth="1"/>
    <col min="6" max="6" width="6.28125" style="0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8" width="13.7109375" style="0" bestFit="1" customWidth="1"/>
    <col min="49" max="49" width="6.7109375" style="0" bestFit="1" customWidth="1"/>
    <col min="50" max="50" width="9.7109375" style="0" bestFit="1" customWidth="1"/>
  </cols>
  <sheetData>
    <row r="1" ht="56.25" thickBot="1">
      <c r="A1" s="41" t="s">
        <v>157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6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8" t="s">
        <v>181</v>
      </c>
      <c r="C3" s="38" t="s">
        <v>83</v>
      </c>
      <c r="D3" s="17" t="s">
        <v>37</v>
      </c>
      <c r="E3" s="9">
        <f>COUNTIF(F$3:F3,F3)</f>
        <v>1</v>
      </c>
      <c r="F3" s="17" t="s">
        <v>157</v>
      </c>
      <c r="G3" s="18">
        <f>SUM(I3:O3)</f>
        <v>10569</v>
      </c>
      <c r="H3" s="11" t="str">
        <f>CONCATENATE(E3,"º-",F3)</f>
        <v>1º-C-1/24</v>
      </c>
      <c r="I3" s="12">
        <f>SUM(P3*155,Q3)</f>
        <v>1703</v>
      </c>
      <c r="J3" s="12">
        <f>SUM(R3*155,S3)</f>
        <v>1745</v>
      </c>
      <c r="K3" s="12">
        <f>SUM(T3*196,U3)</f>
        <v>1855</v>
      </c>
      <c r="L3" s="12">
        <f>SUM(V3*196,W3)</f>
        <v>1796</v>
      </c>
      <c r="M3" s="12">
        <f>SUM(X3*135,Y3)</f>
        <v>1757</v>
      </c>
      <c r="N3" s="12">
        <f>SUM(Z3*135,AA3)</f>
        <v>1713</v>
      </c>
      <c r="O3" s="19"/>
      <c r="P3">
        <v>10</v>
      </c>
      <c r="Q3">
        <v>153</v>
      </c>
      <c r="R3">
        <v>11</v>
      </c>
      <c r="S3">
        <v>40</v>
      </c>
      <c r="T3">
        <v>9</v>
      </c>
      <c r="U3">
        <v>91</v>
      </c>
      <c r="V3">
        <v>9</v>
      </c>
      <c r="W3">
        <v>32</v>
      </c>
      <c r="X3">
        <v>13</v>
      </c>
      <c r="Y3">
        <v>2</v>
      </c>
      <c r="Z3">
        <v>12</v>
      </c>
      <c r="AA3" s="14">
        <v>93</v>
      </c>
      <c r="AB3" s="15">
        <f>IF(E3=1,20,0)</f>
        <v>20</v>
      </c>
      <c r="AC3" s="15">
        <f>IF(E3=2,17,0)</f>
        <v>0</v>
      </c>
      <c r="AD3" s="15">
        <f>IF(E3=3,15,0)</f>
        <v>0</v>
      </c>
      <c r="AE3" s="15">
        <f>IF(E3=4,13,0)</f>
        <v>0</v>
      </c>
      <c r="AF3" s="15">
        <f>IF(E3=5,11,0)</f>
        <v>0</v>
      </c>
      <c r="AG3" s="15">
        <f>IF(E3=6,10,0)</f>
        <v>0</v>
      </c>
      <c r="AH3" s="15">
        <f>IF(E3=7,9,0)</f>
        <v>0</v>
      </c>
      <c r="AI3" s="15">
        <f>IF(E3=8,8,0)</f>
        <v>0</v>
      </c>
      <c r="AJ3" s="15">
        <f>IF(E3=9,7,0)</f>
        <v>0</v>
      </c>
      <c r="AK3" s="15">
        <f>IF(E3=10,6,0)</f>
        <v>0</v>
      </c>
      <c r="AL3" s="15">
        <f>IF(E3=11,5,0)</f>
        <v>0</v>
      </c>
      <c r="AM3" s="15">
        <f>IF(E3=12,4,0)</f>
        <v>0</v>
      </c>
      <c r="AN3" s="15">
        <f>IF(E3=13,3,0)</f>
        <v>0</v>
      </c>
      <c r="AO3" s="15">
        <f>IF(E3=14,2,0)</f>
        <v>0</v>
      </c>
      <c r="AP3" s="15">
        <f>IF(E3=15,1,0)</f>
        <v>0</v>
      </c>
      <c r="AQ3" s="16"/>
      <c r="AR3" s="22">
        <v>26</v>
      </c>
      <c r="AS3" s="22">
        <v>30</v>
      </c>
      <c r="AT3" s="22"/>
      <c r="AU3" s="22"/>
      <c r="AV3" s="22"/>
      <c r="AW3" s="22"/>
      <c r="AX3" s="23">
        <f>AQ3+AR3+AS3+AT3+AU3+AV3+AW3</f>
        <v>56</v>
      </c>
    </row>
    <row r="4" spans="1:50" ht="18.75">
      <c r="A4" s="7">
        <f aca="true" t="shared" si="0" ref="A4:A41">+A3+1</f>
        <v>2</v>
      </c>
      <c r="B4" s="8" t="s">
        <v>119</v>
      </c>
      <c r="C4" s="38" t="s">
        <v>174</v>
      </c>
      <c r="D4" s="17" t="s">
        <v>37</v>
      </c>
      <c r="E4" s="9">
        <f>COUNTIF(F$3:F4,F4)</f>
        <v>2</v>
      </c>
      <c r="F4" s="17" t="s">
        <v>157</v>
      </c>
      <c r="G4" s="18">
        <f>SUM(I4:O4)</f>
        <v>9978</v>
      </c>
      <c r="H4" s="11" t="str">
        <f>CONCATENATE(E4,"º-",F4)</f>
        <v>2º-C-1/24</v>
      </c>
      <c r="I4" s="12">
        <f>SUM(P4*155,Q4)</f>
        <v>1658</v>
      </c>
      <c r="J4" s="12">
        <f>SUM(R4*155,S4)</f>
        <v>1748</v>
      </c>
      <c r="K4" s="12">
        <f>SUM(T4*196,U4)</f>
        <v>1759</v>
      </c>
      <c r="L4" s="12">
        <f>SUM(V4*196,W4)</f>
        <v>1437</v>
      </c>
      <c r="M4" s="12">
        <f>SUM(X4*135,Y4)</f>
        <v>1618</v>
      </c>
      <c r="N4" s="12">
        <f>SUM(Z4*135,AA4)</f>
        <v>1758</v>
      </c>
      <c r="O4" s="19"/>
      <c r="P4">
        <v>10</v>
      </c>
      <c r="Q4">
        <v>108</v>
      </c>
      <c r="R4">
        <v>11</v>
      </c>
      <c r="S4">
        <v>43</v>
      </c>
      <c r="T4">
        <v>8</v>
      </c>
      <c r="U4">
        <v>191</v>
      </c>
      <c r="V4">
        <v>7</v>
      </c>
      <c r="W4">
        <v>65</v>
      </c>
      <c r="X4">
        <v>11</v>
      </c>
      <c r="Y4">
        <v>133</v>
      </c>
      <c r="Z4">
        <v>13</v>
      </c>
      <c r="AA4" s="14">
        <v>3</v>
      </c>
      <c r="AB4" s="15">
        <f>IF(E4=1,20,0)</f>
        <v>0</v>
      </c>
      <c r="AC4" s="15">
        <f>IF(E4=2,17,0)</f>
        <v>17</v>
      </c>
      <c r="AD4" s="15">
        <f>IF(E4=3,15,0)</f>
        <v>0</v>
      </c>
      <c r="AE4" s="15">
        <f>IF(E4=4,13,0)</f>
        <v>0</v>
      </c>
      <c r="AF4" s="15">
        <f>IF(E4=5,11,0)</f>
        <v>0</v>
      </c>
      <c r="AG4" s="15">
        <f>IF(E4=6,10,0)</f>
        <v>0</v>
      </c>
      <c r="AH4" s="15">
        <f>IF(E4=7,9,0)</f>
        <v>0</v>
      </c>
      <c r="AI4" s="15">
        <f>IF(E4=8,8,0)</f>
        <v>0</v>
      </c>
      <c r="AJ4" s="15">
        <f>IF(E4=9,7,0)</f>
        <v>0</v>
      </c>
      <c r="AK4" s="15">
        <f>IF(E4=10,6,0)</f>
        <v>0</v>
      </c>
      <c r="AL4" s="15">
        <f>IF(E4=11,5,0)</f>
        <v>0</v>
      </c>
      <c r="AM4" s="15">
        <f>IF(E4=12,4,0)</f>
        <v>0</v>
      </c>
      <c r="AN4" s="15">
        <f>IF(E4=13,3,0)</f>
        <v>0</v>
      </c>
      <c r="AO4" s="15">
        <f>IF(E4=14,2,0)</f>
        <v>0</v>
      </c>
      <c r="AP4" s="15">
        <f>IF(E4=15,1,0)</f>
        <v>0</v>
      </c>
      <c r="AQ4" s="16"/>
      <c r="AR4" s="22">
        <v>30</v>
      </c>
      <c r="AS4" s="22"/>
      <c r="AT4" s="22"/>
      <c r="AU4" s="22"/>
      <c r="AV4" s="22"/>
      <c r="AW4" s="22"/>
      <c r="AX4" s="23">
        <f>AQ4+AR4+AS4+AT4+AU4+AV4+AW4</f>
        <v>30</v>
      </c>
    </row>
    <row r="5" spans="1:50" ht="18.75">
      <c r="A5" s="7">
        <f t="shared" si="0"/>
        <v>3</v>
      </c>
      <c r="B5" s="8"/>
      <c r="C5" s="37"/>
      <c r="D5" s="17" t="s">
        <v>37</v>
      </c>
      <c r="E5" s="9">
        <f>COUNTIF(F$3:F5,F5)</f>
        <v>3</v>
      </c>
      <c r="F5" s="17" t="s">
        <v>157</v>
      </c>
      <c r="G5" s="18">
        <f aca="true" t="shared" si="1" ref="G3:G10">SUM(I5:O5)</f>
        <v>10398</v>
      </c>
      <c r="H5" s="11" t="str">
        <f aca="true" t="shared" si="2" ref="H3:H10">CONCATENATE(E5,"º-",F5)</f>
        <v>3º-C-1/24</v>
      </c>
      <c r="I5" s="12">
        <f aca="true" t="shared" si="3" ref="I3:I10">SUM(P5*155,Q5)</f>
        <v>1671</v>
      </c>
      <c r="J5" s="12">
        <f aca="true" t="shared" si="4" ref="J3:J10">SUM(R5*155,S5)</f>
        <v>1726</v>
      </c>
      <c r="K5" s="12">
        <f aca="true" t="shared" si="5" ref="K3:K10">SUM(T5*196,U5)</f>
        <v>1842</v>
      </c>
      <c r="L5" s="12">
        <f aca="true" t="shared" si="6" ref="L3:L10">SUM(V5*196,W5)</f>
        <v>1761</v>
      </c>
      <c r="M5" s="12">
        <f aca="true" t="shared" si="7" ref="M3:M10">SUM(X5*135,Y5)</f>
        <v>1717</v>
      </c>
      <c r="N5" s="12">
        <f aca="true" t="shared" si="8" ref="N3:N10">SUM(Z5*135,AA5)</f>
        <v>1681</v>
      </c>
      <c r="O5" s="19"/>
      <c r="P5">
        <v>10</v>
      </c>
      <c r="Q5">
        <v>121</v>
      </c>
      <c r="R5">
        <v>11</v>
      </c>
      <c r="S5">
        <v>21</v>
      </c>
      <c r="T5">
        <v>9</v>
      </c>
      <c r="U5">
        <v>78</v>
      </c>
      <c r="V5">
        <v>8</v>
      </c>
      <c r="W5">
        <v>193</v>
      </c>
      <c r="X5">
        <v>12</v>
      </c>
      <c r="Y5">
        <v>97</v>
      </c>
      <c r="Z5">
        <v>12</v>
      </c>
      <c r="AA5" s="14">
        <v>61</v>
      </c>
      <c r="AB5" s="15">
        <f aca="true" t="shared" si="9" ref="AB3:AB10">IF(E5=1,20,0)</f>
        <v>0</v>
      </c>
      <c r="AC5" s="15">
        <f aca="true" t="shared" si="10" ref="AC3:AC10">IF(E5=2,17,0)</f>
        <v>0</v>
      </c>
      <c r="AD5" s="15">
        <f aca="true" t="shared" si="11" ref="AD3:AD10">IF(E5=3,15,0)</f>
        <v>15</v>
      </c>
      <c r="AE5" s="15">
        <f aca="true" t="shared" si="12" ref="AE3:AE10">IF(E5=4,13,0)</f>
        <v>0</v>
      </c>
      <c r="AF5" s="15">
        <f aca="true" t="shared" si="13" ref="AF3:AF10">IF(E5=5,11,0)</f>
        <v>0</v>
      </c>
      <c r="AG5" s="15">
        <f aca="true" t="shared" si="14" ref="AG3:AG10">IF(E5=6,10,0)</f>
        <v>0</v>
      </c>
      <c r="AH5" s="15">
        <f aca="true" t="shared" si="15" ref="AH3:AH10">IF(E5=7,9,0)</f>
        <v>0</v>
      </c>
      <c r="AI5" s="15">
        <f aca="true" t="shared" si="16" ref="AI3:AI10">IF(E5=8,8,0)</f>
        <v>0</v>
      </c>
      <c r="AJ5" s="15">
        <f aca="true" t="shared" si="17" ref="AJ3:AJ10">IF(E5=9,7,0)</f>
        <v>0</v>
      </c>
      <c r="AK5" s="15">
        <f aca="true" t="shared" si="18" ref="AK3:AK10">IF(E5=10,6,0)</f>
        <v>0</v>
      </c>
      <c r="AL5" s="15">
        <f aca="true" t="shared" si="19" ref="AL3:AL10">IF(E5=11,5,0)</f>
        <v>0</v>
      </c>
      <c r="AM5" s="15">
        <f aca="true" t="shared" si="20" ref="AM3:AM10">IF(E5=12,4,0)</f>
        <v>0</v>
      </c>
      <c r="AN5" s="15">
        <f aca="true" t="shared" si="21" ref="AN3:AN10">IF(E5=13,3,0)</f>
        <v>0</v>
      </c>
      <c r="AO5" s="15">
        <f aca="true" t="shared" si="22" ref="AO3:AO10">IF(E5=14,2,0)</f>
        <v>0</v>
      </c>
      <c r="AP5" s="15">
        <f aca="true" t="shared" si="23" ref="AP3:AP10">IF(E5=15,1,0)</f>
        <v>0</v>
      </c>
      <c r="AQ5" s="16"/>
      <c r="AR5" s="22"/>
      <c r="AS5" s="22"/>
      <c r="AT5" s="22"/>
      <c r="AU5" s="22"/>
      <c r="AV5" s="22"/>
      <c r="AW5" s="22"/>
      <c r="AX5" s="23">
        <f aca="true" t="shared" si="24" ref="AX3:AX41">AQ5+AR5+AS5+AT5+AU5+AV5+AW5</f>
        <v>0</v>
      </c>
    </row>
    <row r="6" spans="1:50" ht="18.75">
      <c r="A6" s="7">
        <f t="shared" si="0"/>
        <v>4</v>
      </c>
      <c r="B6" s="8"/>
      <c r="C6" s="37"/>
      <c r="D6" s="17" t="s">
        <v>37</v>
      </c>
      <c r="E6" s="9">
        <f>COUNTIF(F$3:F6,F6)</f>
        <v>4</v>
      </c>
      <c r="F6" s="17" t="s">
        <v>157</v>
      </c>
      <c r="G6" s="18">
        <f t="shared" si="1"/>
        <v>9729</v>
      </c>
      <c r="H6" s="11" t="str">
        <f t="shared" si="2"/>
        <v>4º-C-1/24</v>
      </c>
      <c r="I6" s="12">
        <f t="shared" si="3"/>
        <v>1700</v>
      </c>
      <c r="J6" s="12">
        <f t="shared" si="4"/>
        <v>1638</v>
      </c>
      <c r="K6" s="12">
        <f t="shared" si="5"/>
        <v>1653</v>
      </c>
      <c r="L6" s="12">
        <f t="shared" si="6"/>
        <v>1577</v>
      </c>
      <c r="M6" s="12">
        <f t="shared" si="7"/>
        <v>1514</v>
      </c>
      <c r="N6" s="12">
        <f t="shared" si="8"/>
        <v>1647</v>
      </c>
      <c r="O6" s="19"/>
      <c r="P6">
        <v>10</v>
      </c>
      <c r="Q6">
        <v>150</v>
      </c>
      <c r="R6">
        <v>10</v>
      </c>
      <c r="S6">
        <v>88</v>
      </c>
      <c r="T6">
        <v>8</v>
      </c>
      <c r="U6">
        <v>85</v>
      </c>
      <c r="V6">
        <v>8</v>
      </c>
      <c r="W6">
        <v>9</v>
      </c>
      <c r="X6">
        <v>11</v>
      </c>
      <c r="Y6">
        <v>29</v>
      </c>
      <c r="Z6">
        <v>12</v>
      </c>
      <c r="AA6" s="14">
        <v>27</v>
      </c>
      <c r="AB6" s="15">
        <f t="shared" si="9"/>
        <v>0</v>
      </c>
      <c r="AC6" s="15">
        <f t="shared" si="10"/>
        <v>0</v>
      </c>
      <c r="AD6" s="15">
        <f t="shared" si="11"/>
        <v>0</v>
      </c>
      <c r="AE6" s="15">
        <f t="shared" si="12"/>
        <v>13</v>
      </c>
      <c r="AF6" s="15">
        <f t="shared" si="13"/>
        <v>0</v>
      </c>
      <c r="AG6" s="15">
        <f t="shared" si="14"/>
        <v>0</v>
      </c>
      <c r="AH6" s="15">
        <f t="shared" si="15"/>
        <v>0</v>
      </c>
      <c r="AI6" s="15">
        <f t="shared" si="16"/>
        <v>0</v>
      </c>
      <c r="AJ6" s="15">
        <f t="shared" si="17"/>
        <v>0</v>
      </c>
      <c r="AK6" s="15">
        <f t="shared" si="18"/>
        <v>0</v>
      </c>
      <c r="AL6" s="15">
        <f t="shared" si="19"/>
        <v>0</v>
      </c>
      <c r="AM6" s="15">
        <f t="shared" si="20"/>
        <v>0</v>
      </c>
      <c r="AN6" s="15">
        <f t="shared" si="21"/>
        <v>0</v>
      </c>
      <c r="AO6" s="15">
        <f t="shared" si="22"/>
        <v>0</v>
      </c>
      <c r="AP6" s="15">
        <f t="shared" si="23"/>
        <v>0</v>
      </c>
      <c r="AQ6" s="16"/>
      <c r="AR6" s="22"/>
      <c r="AS6" s="22"/>
      <c r="AT6" s="22"/>
      <c r="AU6" s="22"/>
      <c r="AV6" s="22"/>
      <c r="AW6" s="22"/>
      <c r="AX6" s="23">
        <f t="shared" si="24"/>
        <v>0</v>
      </c>
    </row>
    <row r="7" spans="1:50" ht="18.75">
      <c r="A7" s="7">
        <f t="shared" si="0"/>
        <v>5</v>
      </c>
      <c r="B7" s="8"/>
      <c r="C7" s="37"/>
      <c r="D7" s="17" t="s">
        <v>37</v>
      </c>
      <c r="E7" s="9">
        <f>COUNTIF(F$3:F7,F7)</f>
        <v>5</v>
      </c>
      <c r="F7" s="17" t="s">
        <v>157</v>
      </c>
      <c r="G7" s="18">
        <f t="shared" si="1"/>
        <v>10461</v>
      </c>
      <c r="H7" s="11" t="str">
        <f t="shared" si="2"/>
        <v>5º-C-1/24</v>
      </c>
      <c r="I7" s="12">
        <f t="shared" si="3"/>
        <v>1788</v>
      </c>
      <c r="J7" s="12">
        <f t="shared" si="4"/>
        <v>1682</v>
      </c>
      <c r="K7" s="12">
        <f t="shared" si="5"/>
        <v>1783</v>
      </c>
      <c r="L7" s="12">
        <f t="shared" si="6"/>
        <v>1725</v>
      </c>
      <c r="M7" s="12">
        <f t="shared" si="7"/>
        <v>1696</v>
      </c>
      <c r="N7" s="12">
        <f t="shared" si="8"/>
        <v>1787</v>
      </c>
      <c r="O7" s="19"/>
      <c r="P7">
        <v>11</v>
      </c>
      <c r="Q7">
        <v>83</v>
      </c>
      <c r="R7">
        <v>10</v>
      </c>
      <c r="S7">
        <v>132</v>
      </c>
      <c r="T7">
        <v>9</v>
      </c>
      <c r="U7">
        <v>19</v>
      </c>
      <c r="V7">
        <v>8</v>
      </c>
      <c r="W7">
        <v>157</v>
      </c>
      <c r="X7">
        <v>12</v>
      </c>
      <c r="Y7">
        <v>76</v>
      </c>
      <c r="Z7">
        <v>13</v>
      </c>
      <c r="AA7" s="14">
        <v>32</v>
      </c>
      <c r="AB7" s="15">
        <f t="shared" si="9"/>
        <v>0</v>
      </c>
      <c r="AC7" s="15">
        <f t="shared" si="10"/>
        <v>0</v>
      </c>
      <c r="AD7" s="15">
        <f t="shared" si="11"/>
        <v>0</v>
      </c>
      <c r="AE7" s="15">
        <f t="shared" si="12"/>
        <v>0</v>
      </c>
      <c r="AF7" s="15">
        <f t="shared" si="13"/>
        <v>11</v>
      </c>
      <c r="AG7" s="15">
        <f t="shared" si="14"/>
        <v>0</v>
      </c>
      <c r="AH7" s="15">
        <f t="shared" si="15"/>
        <v>0</v>
      </c>
      <c r="AI7" s="15">
        <f t="shared" si="16"/>
        <v>0</v>
      </c>
      <c r="AJ7" s="15">
        <f t="shared" si="17"/>
        <v>0</v>
      </c>
      <c r="AK7" s="15">
        <f t="shared" si="18"/>
        <v>0</v>
      </c>
      <c r="AL7" s="15">
        <f t="shared" si="19"/>
        <v>0</v>
      </c>
      <c r="AM7" s="15">
        <f t="shared" si="20"/>
        <v>0</v>
      </c>
      <c r="AN7" s="15">
        <f t="shared" si="21"/>
        <v>0</v>
      </c>
      <c r="AO7" s="15">
        <f t="shared" si="22"/>
        <v>0</v>
      </c>
      <c r="AP7" s="15">
        <f t="shared" si="23"/>
        <v>0</v>
      </c>
      <c r="AQ7" s="16"/>
      <c r="AR7" s="22"/>
      <c r="AS7" s="22"/>
      <c r="AT7" s="22"/>
      <c r="AU7" s="22"/>
      <c r="AV7" s="22"/>
      <c r="AW7" s="22"/>
      <c r="AX7" s="23">
        <f t="shared" si="24"/>
        <v>0</v>
      </c>
    </row>
    <row r="8" spans="1:50" ht="18.75">
      <c r="A8" s="7">
        <f t="shared" si="0"/>
        <v>6</v>
      </c>
      <c r="B8" s="8"/>
      <c r="C8" s="37"/>
      <c r="D8" s="8" t="s">
        <v>37</v>
      </c>
      <c r="E8" s="9">
        <f>COUNTIF(F$3:F8,F8)</f>
        <v>6</v>
      </c>
      <c r="F8" s="17" t="s">
        <v>157</v>
      </c>
      <c r="G8" s="10">
        <f t="shared" si="1"/>
        <v>10019</v>
      </c>
      <c r="H8" s="11" t="str">
        <f t="shared" si="2"/>
        <v>6º-C-1/24</v>
      </c>
      <c r="I8" s="12">
        <f t="shared" si="3"/>
        <v>1654</v>
      </c>
      <c r="J8" s="12">
        <f t="shared" si="4"/>
        <v>1576</v>
      </c>
      <c r="K8" s="12">
        <f t="shared" si="5"/>
        <v>1732</v>
      </c>
      <c r="L8" s="12">
        <f t="shared" si="6"/>
        <v>1737</v>
      </c>
      <c r="M8" s="12">
        <f t="shared" si="7"/>
        <v>1747</v>
      </c>
      <c r="N8" s="12">
        <f t="shared" si="8"/>
        <v>1573</v>
      </c>
      <c r="O8" s="13"/>
      <c r="P8">
        <v>10</v>
      </c>
      <c r="Q8">
        <v>104</v>
      </c>
      <c r="R8">
        <v>10</v>
      </c>
      <c r="S8">
        <v>26</v>
      </c>
      <c r="T8">
        <v>8</v>
      </c>
      <c r="U8">
        <v>164</v>
      </c>
      <c r="V8">
        <v>8</v>
      </c>
      <c r="W8">
        <v>169</v>
      </c>
      <c r="X8">
        <v>12</v>
      </c>
      <c r="Y8">
        <v>127</v>
      </c>
      <c r="Z8">
        <v>11</v>
      </c>
      <c r="AA8" s="14">
        <v>88</v>
      </c>
      <c r="AB8" s="15">
        <f t="shared" si="9"/>
        <v>0</v>
      </c>
      <c r="AC8" s="15">
        <f t="shared" si="10"/>
        <v>0</v>
      </c>
      <c r="AD8" s="15">
        <f t="shared" si="11"/>
        <v>0</v>
      </c>
      <c r="AE8" s="15">
        <f t="shared" si="12"/>
        <v>0</v>
      </c>
      <c r="AF8" s="15">
        <f t="shared" si="13"/>
        <v>0</v>
      </c>
      <c r="AG8" s="15">
        <f t="shared" si="14"/>
        <v>10</v>
      </c>
      <c r="AH8" s="15">
        <f t="shared" si="15"/>
        <v>0</v>
      </c>
      <c r="AI8" s="15">
        <f t="shared" si="16"/>
        <v>0</v>
      </c>
      <c r="AJ8" s="15">
        <f t="shared" si="17"/>
        <v>0</v>
      </c>
      <c r="AK8" s="15">
        <f t="shared" si="18"/>
        <v>0</v>
      </c>
      <c r="AL8" s="15">
        <f t="shared" si="19"/>
        <v>0</v>
      </c>
      <c r="AM8" s="15">
        <f t="shared" si="20"/>
        <v>0</v>
      </c>
      <c r="AN8" s="15">
        <f t="shared" si="21"/>
        <v>0</v>
      </c>
      <c r="AO8" s="15">
        <f t="shared" si="22"/>
        <v>0</v>
      </c>
      <c r="AP8" s="15">
        <f t="shared" si="23"/>
        <v>0</v>
      </c>
      <c r="AQ8" s="16"/>
      <c r="AR8" s="22"/>
      <c r="AS8" s="22"/>
      <c r="AT8" s="22"/>
      <c r="AU8" s="22"/>
      <c r="AV8" s="22"/>
      <c r="AW8" s="22"/>
      <c r="AX8" s="23">
        <f t="shared" si="24"/>
        <v>0</v>
      </c>
    </row>
    <row r="9" spans="1:50" ht="18.75">
      <c r="A9" s="7">
        <f t="shared" si="0"/>
        <v>7</v>
      </c>
      <c r="B9" s="8"/>
      <c r="C9" s="38"/>
      <c r="D9" s="20" t="s">
        <v>37</v>
      </c>
      <c r="E9" s="9">
        <f>COUNTIF(F$3:F9,F9)</f>
        <v>7</v>
      </c>
      <c r="F9" s="17" t="s">
        <v>157</v>
      </c>
      <c r="G9" s="18">
        <f t="shared" si="1"/>
        <v>10703</v>
      </c>
      <c r="H9" s="11" t="str">
        <f t="shared" si="2"/>
        <v>7º-C-1/24</v>
      </c>
      <c r="I9" s="12">
        <f t="shared" si="3"/>
        <v>1754</v>
      </c>
      <c r="J9" s="12">
        <f t="shared" si="4"/>
        <v>1812</v>
      </c>
      <c r="K9" s="12">
        <f t="shared" si="5"/>
        <v>1803</v>
      </c>
      <c r="L9" s="12">
        <f t="shared" si="6"/>
        <v>1807</v>
      </c>
      <c r="M9" s="12">
        <f t="shared" si="7"/>
        <v>1805</v>
      </c>
      <c r="N9" s="12">
        <f t="shared" si="8"/>
        <v>1722</v>
      </c>
      <c r="O9" s="19"/>
      <c r="P9">
        <v>11</v>
      </c>
      <c r="Q9">
        <v>49</v>
      </c>
      <c r="R9">
        <v>11</v>
      </c>
      <c r="S9">
        <v>107</v>
      </c>
      <c r="T9">
        <v>9</v>
      </c>
      <c r="U9">
        <v>39</v>
      </c>
      <c r="V9">
        <v>9</v>
      </c>
      <c r="W9">
        <v>43</v>
      </c>
      <c r="X9">
        <v>13</v>
      </c>
      <c r="Y9">
        <v>50</v>
      </c>
      <c r="Z9">
        <v>12</v>
      </c>
      <c r="AA9" s="14">
        <v>102</v>
      </c>
      <c r="AB9" s="15">
        <f t="shared" si="9"/>
        <v>0</v>
      </c>
      <c r="AC9" s="15">
        <f t="shared" si="10"/>
        <v>0</v>
      </c>
      <c r="AD9" s="15">
        <f t="shared" si="11"/>
        <v>0</v>
      </c>
      <c r="AE9" s="15">
        <f t="shared" si="12"/>
        <v>0</v>
      </c>
      <c r="AF9" s="15">
        <f t="shared" si="13"/>
        <v>0</v>
      </c>
      <c r="AG9" s="15">
        <f t="shared" si="14"/>
        <v>0</v>
      </c>
      <c r="AH9" s="15">
        <f t="shared" si="15"/>
        <v>9</v>
      </c>
      <c r="AI9" s="15">
        <f t="shared" si="16"/>
        <v>0</v>
      </c>
      <c r="AJ9" s="15">
        <f t="shared" si="17"/>
        <v>0</v>
      </c>
      <c r="AK9" s="15">
        <f t="shared" si="18"/>
        <v>0</v>
      </c>
      <c r="AL9" s="15">
        <f t="shared" si="19"/>
        <v>0</v>
      </c>
      <c r="AM9" s="15">
        <f t="shared" si="20"/>
        <v>0</v>
      </c>
      <c r="AN9" s="15">
        <f t="shared" si="21"/>
        <v>0</v>
      </c>
      <c r="AO9" s="15">
        <f t="shared" si="22"/>
        <v>0</v>
      </c>
      <c r="AP9" s="15">
        <f t="shared" si="23"/>
        <v>0</v>
      </c>
      <c r="AQ9" s="16"/>
      <c r="AR9" s="22"/>
      <c r="AS9" s="22"/>
      <c r="AT9" s="22"/>
      <c r="AU9" s="22"/>
      <c r="AV9" s="22"/>
      <c r="AW9" s="22"/>
      <c r="AX9" s="23">
        <f t="shared" si="24"/>
        <v>0</v>
      </c>
    </row>
    <row r="10" spans="1:50" ht="18.75">
      <c r="A10" s="7">
        <f t="shared" si="0"/>
        <v>8</v>
      </c>
      <c r="B10" s="8"/>
      <c r="C10" s="37"/>
      <c r="D10" s="17" t="s">
        <v>37</v>
      </c>
      <c r="E10" s="9">
        <f>COUNTIF(F$3:F10,F10)</f>
        <v>8</v>
      </c>
      <c r="F10" s="17" t="s">
        <v>157</v>
      </c>
      <c r="G10" s="18">
        <f t="shared" si="1"/>
        <v>10369</v>
      </c>
      <c r="H10" s="11" t="str">
        <f t="shared" si="2"/>
        <v>8º-C-1/24</v>
      </c>
      <c r="I10" s="12">
        <f t="shared" si="3"/>
        <v>1741</v>
      </c>
      <c r="J10" s="12">
        <f t="shared" si="4"/>
        <v>1799</v>
      </c>
      <c r="K10" s="12">
        <f t="shared" si="5"/>
        <v>1785</v>
      </c>
      <c r="L10" s="12">
        <f t="shared" si="6"/>
        <v>1731</v>
      </c>
      <c r="M10" s="12">
        <f t="shared" si="7"/>
        <v>1678</v>
      </c>
      <c r="N10" s="12">
        <f t="shared" si="8"/>
        <v>1635</v>
      </c>
      <c r="O10" s="19"/>
      <c r="P10">
        <v>11</v>
      </c>
      <c r="Q10">
        <v>36</v>
      </c>
      <c r="R10">
        <v>11</v>
      </c>
      <c r="S10">
        <v>94</v>
      </c>
      <c r="T10">
        <v>9</v>
      </c>
      <c r="U10">
        <v>21</v>
      </c>
      <c r="V10">
        <v>8</v>
      </c>
      <c r="W10">
        <v>163</v>
      </c>
      <c r="X10">
        <v>12</v>
      </c>
      <c r="Y10">
        <v>58</v>
      </c>
      <c r="Z10">
        <v>12</v>
      </c>
      <c r="AA10" s="14">
        <v>15</v>
      </c>
      <c r="AB10" s="15">
        <f t="shared" si="9"/>
        <v>0</v>
      </c>
      <c r="AC10" s="15">
        <f t="shared" si="10"/>
        <v>0</v>
      </c>
      <c r="AD10" s="15">
        <f t="shared" si="11"/>
        <v>0</v>
      </c>
      <c r="AE10" s="15">
        <f t="shared" si="12"/>
        <v>0</v>
      </c>
      <c r="AF10" s="15">
        <f t="shared" si="13"/>
        <v>0</v>
      </c>
      <c r="AG10" s="15">
        <f t="shared" si="14"/>
        <v>0</v>
      </c>
      <c r="AH10" s="15">
        <f t="shared" si="15"/>
        <v>0</v>
      </c>
      <c r="AI10" s="15">
        <f t="shared" si="16"/>
        <v>8</v>
      </c>
      <c r="AJ10" s="15">
        <f t="shared" si="17"/>
        <v>0</v>
      </c>
      <c r="AK10" s="15">
        <f t="shared" si="18"/>
        <v>0</v>
      </c>
      <c r="AL10" s="15">
        <f t="shared" si="19"/>
        <v>0</v>
      </c>
      <c r="AM10" s="15">
        <f t="shared" si="20"/>
        <v>0</v>
      </c>
      <c r="AN10" s="15">
        <f t="shared" si="21"/>
        <v>0</v>
      </c>
      <c r="AO10" s="15">
        <f t="shared" si="22"/>
        <v>0</v>
      </c>
      <c r="AP10" s="15">
        <f t="shared" si="23"/>
        <v>0</v>
      </c>
      <c r="AQ10" s="16"/>
      <c r="AR10" s="22"/>
      <c r="AS10" s="22"/>
      <c r="AT10" s="22"/>
      <c r="AU10" s="22"/>
      <c r="AV10" s="22"/>
      <c r="AW10" s="22"/>
      <c r="AX10" s="23">
        <f t="shared" si="24"/>
        <v>0</v>
      </c>
    </row>
    <row r="11" spans="1:50" ht="18.75">
      <c r="A11" s="7">
        <f t="shared" si="0"/>
        <v>9</v>
      </c>
      <c r="B11" s="17"/>
      <c r="C11" s="17"/>
      <c r="D11" s="17"/>
      <c r="E11" s="9"/>
      <c r="F11" s="17" t="s">
        <v>157</v>
      </c>
      <c r="G11" s="18"/>
      <c r="H11" s="11"/>
      <c r="I11" s="12"/>
      <c r="J11" s="12"/>
      <c r="K11" s="12"/>
      <c r="L11" s="12"/>
      <c r="M11" s="12"/>
      <c r="N11" s="12"/>
      <c r="O11" s="19"/>
      <c r="AA11" s="14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22"/>
      <c r="AS11" s="22"/>
      <c r="AT11" s="22"/>
      <c r="AU11" s="22"/>
      <c r="AV11" s="22"/>
      <c r="AW11" s="22"/>
      <c r="AX11" s="23">
        <f t="shared" si="24"/>
        <v>0</v>
      </c>
    </row>
    <row r="12" spans="1:50" ht="18.75">
      <c r="A12" s="7">
        <f t="shared" si="0"/>
        <v>10</v>
      </c>
      <c r="B12" s="17"/>
      <c r="C12" s="17"/>
      <c r="D12" s="17"/>
      <c r="E12" s="9"/>
      <c r="F12" s="17" t="s">
        <v>157</v>
      </c>
      <c r="G12" s="18"/>
      <c r="H12" s="11"/>
      <c r="I12" s="12"/>
      <c r="J12" s="12"/>
      <c r="K12" s="12"/>
      <c r="L12" s="12"/>
      <c r="M12" s="12"/>
      <c r="N12" s="12"/>
      <c r="O12" s="19"/>
      <c r="AA12" s="14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  <c r="AR12" s="22"/>
      <c r="AS12" s="22"/>
      <c r="AT12" s="22"/>
      <c r="AU12" s="22"/>
      <c r="AV12" s="22"/>
      <c r="AW12" s="22"/>
      <c r="AX12" s="23">
        <f t="shared" si="24"/>
        <v>0</v>
      </c>
    </row>
    <row r="13" spans="1:50" ht="18.75">
      <c r="A13" s="7">
        <f t="shared" si="0"/>
        <v>11</v>
      </c>
      <c r="B13" s="20"/>
      <c r="C13" s="20"/>
      <c r="D13" s="20" t="s">
        <v>37</v>
      </c>
      <c r="E13" s="9">
        <f>COUNTIF(F$3:F13,F13)</f>
        <v>11</v>
      </c>
      <c r="F13" s="17" t="s">
        <v>157</v>
      </c>
      <c r="G13" s="18">
        <f>SUM(I13:O13)</f>
        <v>10255</v>
      </c>
      <c r="H13" s="11" t="str">
        <f>CONCATENATE(E13,"º-",F13)</f>
        <v>11º-C-1/24</v>
      </c>
      <c r="I13" s="12">
        <f>SUM(P13*155,Q13)</f>
        <v>1703</v>
      </c>
      <c r="J13" s="12">
        <f>SUM(R13*155,S13)</f>
        <v>1651</v>
      </c>
      <c r="K13" s="12">
        <f>SUM(T13*196,U13)</f>
        <v>1708</v>
      </c>
      <c r="L13" s="12">
        <f>SUM(V13*196,W13)</f>
        <v>1780</v>
      </c>
      <c r="M13" s="12">
        <f>SUM(X13*135,Y13)</f>
        <v>1663</v>
      </c>
      <c r="N13" s="12">
        <f>SUM(Z13*135,AA13)</f>
        <v>1750</v>
      </c>
      <c r="O13" s="19"/>
      <c r="P13">
        <v>10</v>
      </c>
      <c r="Q13">
        <v>153</v>
      </c>
      <c r="R13">
        <v>10</v>
      </c>
      <c r="S13">
        <v>101</v>
      </c>
      <c r="T13">
        <v>8</v>
      </c>
      <c r="U13">
        <v>140</v>
      </c>
      <c r="V13">
        <v>9</v>
      </c>
      <c r="W13">
        <v>16</v>
      </c>
      <c r="X13">
        <v>12</v>
      </c>
      <c r="Y13">
        <v>43</v>
      </c>
      <c r="Z13">
        <v>12</v>
      </c>
      <c r="AA13" s="14">
        <v>130</v>
      </c>
      <c r="AB13" s="15">
        <f>IF(E13=1,20,0)</f>
        <v>0</v>
      </c>
      <c r="AC13" s="15">
        <f>IF(E13=2,17,0)</f>
        <v>0</v>
      </c>
      <c r="AD13" s="15">
        <f>IF(E13=3,15,0)</f>
        <v>0</v>
      </c>
      <c r="AE13" s="15">
        <f>IF(E13=4,13,0)</f>
        <v>0</v>
      </c>
      <c r="AF13" s="15">
        <f>IF(E13=5,11,0)</f>
        <v>0</v>
      </c>
      <c r="AG13" s="15">
        <f>IF(E13=6,10,0)</f>
        <v>0</v>
      </c>
      <c r="AH13" s="15">
        <f>IF(E13=7,9,0)</f>
        <v>0</v>
      </c>
      <c r="AI13" s="15">
        <f>IF(E13=8,8,0)</f>
        <v>0</v>
      </c>
      <c r="AJ13" s="15">
        <f>IF(E13=9,7,0)</f>
        <v>0</v>
      </c>
      <c r="AK13" s="15">
        <f>IF(E13=10,6,0)</f>
        <v>0</v>
      </c>
      <c r="AL13" s="15">
        <f>IF(E13=11,5,0)</f>
        <v>5</v>
      </c>
      <c r="AM13" s="15">
        <f>IF(E13=12,4,0)</f>
        <v>0</v>
      </c>
      <c r="AN13" s="15">
        <f>IF(E13=13,3,0)</f>
        <v>0</v>
      </c>
      <c r="AO13" s="15">
        <f>IF(E13=14,2,0)</f>
        <v>0</v>
      </c>
      <c r="AP13" s="15">
        <f>IF(E13=15,1,0)</f>
        <v>0</v>
      </c>
      <c r="AQ13" s="16"/>
      <c r="AR13" s="22"/>
      <c r="AS13" s="22"/>
      <c r="AT13" s="22"/>
      <c r="AU13" s="22"/>
      <c r="AV13" s="22"/>
      <c r="AW13" s="22"/>
      <c r="AX13" s="23">
        <f t="shared" si="24"/>
        <v>0</v>
      </c>
    </row>
    <row r="14" spans="1:50" ht="18.75">
      <c r="A14" s="7">
        <f t="shared" si="0"/>
        <v>12</v>
      </c>
      <c r="B14" s="17"/>
      <c r="C14" s="17"/>
      <c r="D14" s="17" t="s">
        <v>37</v>
      </c>
      <c r="E14" s="9">
        <f>COUNTIF(F$3:F14,F14)</f>
        <v>12</v>
      </c>
      <c r="F14" s="17" t="s">
        <v>157</v>
      </c>
      <c r="G14" s="18">
        <f>SUM(I14:O14)</f>
        <v>9755</v>
      </c>
      <c r="H14" s="11" t="str">
        <f>CONCATENATE(E14,"º-",F14)</f>
        <v>12º-C-1/24</v>
      </c>
      <c r="I14" s="12">
        <f>SUM(P14*155,Q14)</f>
        <v>1498</v>
      </c>
      <c r="J14" s="12">
        <f>SUM(R14*155,S14)</f>
        <v>1518</v>
      </c>
      <c r="K14" s="12">
        <f>SUM(T14*196,U14)</f>
        <v>1748</v>
      </c>
      <c r="L14" s="12">
        <f>SUM(V14*196,W14)</f>
        <v>1591</v>
      </c>
      <c r="M14" s="12">
        <f>SUM(X14*135,Y14)</f>
        <v>1666</v>
      </c>
      <c r="N14" s="12">
        <f>SUM(Z14*135,AA14)</f>
        <v>1734</v>
      </c>
      <c r="O14" s="19"/>
      <c r="P14">
        <v>9</v>
      </c>
      <c r="Q14">
        <v>103</v>
      </c>
      <c r="R14">
        <v>9</v>
      </c>
      <c r="S14">
        <v>123</v>
      </c>
      <c r="T14">
        <v>8</v>
      </c>
      <c r="U14">
        <v>180</v>
      </c>
      <c r="V14">
        <v>8</v>
      </c>
      <c r="W14">
        <v>23</v>
      </c>
      <c r="X14">
        <v>12</v>
      </c>
      <c r="Y14">
        <v>46</v>
      </c>
      <c r="Z14">
        <v>12</v>
      </c>
      <c r="AA14" s="14">
        <v>114</v>
      </c>
      <c r="AB14" s="15">
        <f>IF(E14=1,20,0)</f>
        <v>0</v>
      </c>
      <c r="AC14" s="15">
        <f>IF(E14=2,17,0)</f>
        <v>0</v>
      </c>
      <c r="AD14" s="15">
        <f>IF(E14=3,15,0)</f>
        <v>0</v>
      </c>
      <c r="AE14" s="15">
        <f>IF(E14=4,13,0)</f>
        <v>0</v>
      </c>
      <c r="AF14" s="15">
        <f>IF(E14=5,11,0)</f>
        <v>0</v>
      </c>
      <c r="AG14" s="15">
        <f>IF(E14=6,10,0)</f>
        <v>0</v>
      </c>
      <c r="AH14" s="15">
        <f>IF(E14=7,9,0)</f>
        <v>0</v>
      </c>
      <c r="AI14" s="15">
        <f>IF(E14=8,8,0)</f>
        <v>0</v>
      </c>
      <c r="AJ14" s="15">
        <f>IF(E14=9,7,0)</f>
        <v>0</v>
      </c>
      <c r="AK14" s="15">
        <f>IF(E14=10,6,0)</f>
        <v>0</v>
      </c>
      <c r="AL14" s="15">
        <f>IF(E14=11,5,0)</f>
        <v>0</v>
      </c>
      <c r="AM14" s="15">
        <f>IF(E14=12,4,0)</f>
        <v>4</v>
      </c>
      <c r="AN14" s="15">
        <f>IF(E14=13,3,0)</f>
        <v>0</v>
      </c>
      <c r="AO14" s="15">
        <f>IF(E14=14,2,0)</f>
        <v>0</v>
      </c>
      <c r="AP14" s="15">
        <f>IF(E14=15,1,0)</f>
        <v>0</v>
      </c>
      <c r="AQ14" s="16"/>
      <c r="AR14" s="22"/>
      <c r="AS14" s="22"/>
      <c r="AT14" s="22"/>
      <c r="AU14" s="22"/>
      <c r="AV14" s="22"/>
      <c r="AW14" s="22"/>
      <c r="AX14" s="23">
        <f t="shared" si="24"/>
        <v>0</v>
      </c>
    </row>
    <row r="15" spans="1:50" ht="18.75">
      <c r="A15" s="7">
        <f t="shared" si="0"/>
        <v>13</v>
      </c>
      <c r="B15" s="17"/>
      <c r="C15" s="17"/>
      <c r="D15" s="17"/>
      <c r="E15" s="9"/>
      <c r="F15" s="17" t="s">
        <v>157</v>
      </c>
      <c r="G15" s="18"/>
      <c r="H15" s="11"/>
      <c r="I15" s="12"/>
      <c r="J15" s="12"/>
      <c r="K15" s="12"/>
      <c r="L15" s="12"/>
      <c r="M15" s="12"/>
      <c r="N15" s="12"/>
      <c r="O15" s="19"/>
      <c r="AA15" s="14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AR15" s="22"/>
      <c r="AS15" s="22"/>
      <c r="AT15" s="22"/>
      <c r="AU15" s="22"/>
      <c r="AV15" s="22"/>
      <c r="AW15" s="22"/>
      <c r="AX15" s="23">
        <f t="shared" si="24"/>
        <v>0</v>
      </c>
    </row>
    <row r="16" spans="1:50" ht="18.75">
      <c r="A16" s="7">
        <f t="shared" si="0"/>
        <v>14</v>
      </c>
      <c r="B16" s="17"/>
      <c r="C16" s="17"/>
      <c r="D16" s="17"/>
      <c r="E16" s="9"/>
      <c r="F16" s="17" t="s">
        <v>157</v>
      </c>
      <c r="G16" s="18"/>
      <c r="H16" s="11"/>
      <c r="I16" s="12"/>
      <c r="J16" s="12"/>
      <c r="K16" s="12"/>
      <c r="L16" s="12"/>
      <c r="M16" s="12"/>
      <c r="N16" s="12"/>
      <c r="O16" s="19"/>
      <c r="AA16" s="14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  <c r="AR16" s="22"/>
      <c r="AS16" s="22"/>
      <c r="AT16" s="22"/>
      <c r="AU16" s="22"/>
      <c r="AV16" s="22"/>
      <c r="AW16" s="22"/>
      <c r="AX16" s="23">
        <f t="shared" si="24"/>
        <v>0</v>
      </c>
    </row>
    <row r="17" spans="1:50" ht="18.75">
      <c r="A17" s="7">
        <f t="shared" si="0"/>
        <v>15</v>
      </c>
      <c r="B17" s="17"/>
      <c r="C17" s="17"/>
      <c r="D17" s="17"/>
      <c r="E17" s="9"/>
      <c r="F17" s="17" t="s">
        <v>157</v>
      </c>
      <c r="G17" s="18"/>
      <c r="H17" s="11"/>
      <c r="I17" s="12"/>
      <c r="J17" s="12"/>
      <c r="K17" s="12"/>
      <c r="L17" s="12"/>
      <c r="M17" s="12"/>
      <c r="N17" s="12"/>
      <c r="O17" s="19"/>
      <c r="AA17" s="14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22"/>
      <c r="AS17" s="22"/>
      <c r="AT17" s="22"/>
      <c r="AU17" s="22"/>
      <c r="AV17" s="22"/>
      <c r="AW17" s="22"/>
      <c r="AX17" s="23">
        <f t="shared" si="24"/>
        <v>0</v>
      </c>
    </row>
    <row r="18" spans="1:50" ht="18.75">
      <c r="A18" s="7">
        <f t="shared" si="0"/>
        <v>16</v>
      </c>
      <c r="B18" s="17"/>
      <c r="C18" s="17"/>
      <c r="D18" s="17"/>
      <c r="E18" s="9"/>
      <c r="F18" s="17" t="s">
        <v>157</v>
      </c>
      <c r="G18" s="18"/>
      <c r="H18" s="11"/>
      <c r="I18" s="12"/>
      <c r="J18" s="12"/>
      <c r="K18" s="12"/>
      <c r="L18" s="12"/>
      <c r="M18" s="12"/>
      <c r="N18" s="12"/>
      <c r="O18" s="19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AR18" s="22"/>
      <c r="AS18" s="22"/>
      <c r="AT18" s="22"/>
      <c r="AU18" s="22"/>
      <c r="AV18" s="22"/>
      <c r="AW18" s="22"/>
      <c r="AX18" s="23">
        <f t="shared" si="24"/>
        <v>0</v>
      </c>
    </row>
    <row r="19" spans="1:50" ht="18.75">
      <c r="A19" s="7">
        <f t="shared" si="0"/>
        <v>17</v>
      </c>
      <c r="B19" s="17"/>
      <c r="C19" s="17"/>
      <c r="D19" s="17" t="s">
        <v>37</v>
      </c>
      <c r="E19" s="9">
        <f>COUNTIF(F$3:F19,F19)</f>
        <v>17</v>
      </c>
      <c r="F19" s="17" t="s">
        <v>157</v>
      </c>
      <c r="G19" s="18">
        <f aca="true" t="shared" si="25" ref="G19:G26">SUM(I19:O19)</f>
        <v>8153</v>
      </c>
      <c r="H19" s="11" t="str">
        <f aca="true" t="shared" si="26" ref="H19:H26">CONCATENATE(E19,"º-",F19)</f>
        <v>17º-C-1/24</v>
      </c>
      <c r="I19" s="12">
        <f aca="true" t="shared" si="27" ref="I19:I26">SUM(P19*155,Q19)</f>
        <v>1370</v>
      </c>
      <c r="J19" s="12">
        <f aca="true" t="shared" si="28" ref="J19:J26">SUM(R19*155,S19)</f>
        <v>1423</v>
      </c>
      <c r="K19" s="12">
        <f aca="true" t="shared" si="29" ref="K19:K26">SUM(T19*196,U19)</f>
        <v>1359</v>
      </c>
      <c r="L19" s="12">
        <f aca="true" t="shared" si="30" ref="L19:L26">SUM(V19*196,W19)</f>
        <v>1386</v>
      </c>
      <c r="M19" s="12">
        <f aca="true" t="shared" si="31" ref="M19:M26">SUM(X19*135,Y19)</f>
        <v>1237</v>
      </c>
      <c r="N19" s="12">
        <f aca="true" t="shared" si="32" ref="N19:N26">SUM(Z19*135,AA19)</f>
        <v>1378</v>
      </c>
      <c r="O19" s="19"/>
      <c r="P19">
        <v>8</v>
      </c>
      <c r="Q19">
        <v>130</v>
      </c>
      <c r="R19">
        <v>9</v>
      </c>
      <c r="S19">
        <v>28</v>
      </c>
      <c r="T19">
        <v>6</v>
      </c>
      <c r="U19">
        <v>183</v>
      </c>
      <c r="V19">
        <v>7</v>
      </c>
      <c r="W19">
        <v>14</v>
      </c>
      <c r="X19">
        <v>9</v>
      </c>
      <c r="Y19">
        <v>22</v>
      </c>
      <c r="Z19">
        <v>10</v>
      </c>
      <c r="AA19" s="14">
        <v>28</v>
      </c>
      <c r="AB19" s="15">
        <f aca="true" t="shared" si="33" ref="AB19:AB26">IF(E19=1,20,0)</f>
        <v>0</v>
      </c>
      <c r="AC19" s="15">
        <f aca="true" t="shared" si="34" ref="AC19:AC26">IF(E19=2,17,0)</f>
        <v>0</v>
      </c>
      <c r="AD19" s="15">
        <f aca="true" t="shared" si="35" ref="AD19:AD26">IF(E19=3,15,0)</f>
        <v>0</v>
      </c>
      <c r="AE19" s="15">
        <f aca="true" t="shared" si="36" ref="AE19:AE26">IF(E19=4,13,0)</f>
        <v>0</v>
      </c>
      <c r="AF19" s="15">
        <f aca="true" t="shared" si="37" ref="AF19:AF26">IF(E19=5,11,0)</f>
        <v>0</v>
      </c>
      <c r="AG19" s="15">
        <f aca="true" t="shared" si="38" ref="AG19:AG26">IF(E19=6,10,0)</f>
        <v>0</v>
      </c>
      <c r="AH19" s="15">
        <f aca="true" t="shared" si="39" ref="AH19:AH26">IF(E19=7,9,0)</f>
        <v>0</v>
      </c>
      <c r="AI19" s="15">
        <f aca="true" t="shared" si="40" ref="AI19:AI26">IF(E19=8,8,0)</f>
        <v>0</v>
      </c>
      <c r="AJ19" s="15">
        <f aca="true" t="shared" si="41" ref="AJ19:AJ26">IF(E19=9,7,0)</f>
        <v>0</v>
      </c>
      <c r="AK19" s="15">
        <f aca="true" t="shared" si="42" ref="AK19:AK26">IF(E19=10,6,0)</f>
        <v>0</v>
      </c>
      <c r="AL19" s="15">
        <f aca="true" t="shared" si="43" ref="AL19:AL26">IF(E19=11,5,0)</f>
        <v>0</v>
      </c>
      <c r="AM19" s="15">
        <f aca="true" t="shared" si="44" ref="AM19:AM26">IF(E19=12,4,0)</f>
        <v>0</v>
      </c>
      <c r="AN19" s="15">
        <f aca="true" t="shared" si="45" ref="AN19:AN26">IF(E19=13,3,0)</f>
        <v>0</v>
      </c>
      <c r="AO19" s="15">
        <f aca="true" t="shared" si="46" ref="AO19:AO26">IF(E19=14,2,0)</f>
        <v>0</v>
      </c>
      <c r="AP19" s="15">
        <f aca="true" t="shared" si="47" ref="AP19:AP26">IF(E19=15,1,0)</f>
        <v>0</v>
      </c>
      <c r="AQ19" s="16"/>
      <c r="AR19" s="22"/>
      <c r="AS19" s="22"/>
      <c r="AT19" s="22"/>
      <c r="AU19" s="22"/>
      <c r="AV19" s="22"/>
      <c r="AW19" s="22"/>
      <c r="AX19" s="23">
        <f t="shared" si="24"/>
        <v>0</v>
      </c>
    </row>
    <row r="20" spans="1:50" ht="18.75">
      <c r="A20" s="7">
        <f t="shared" si="0"/>
        <v>18</v>
      </c>
      <c r="B20" s="17"/>
      <c r="C20" s="17"/>
      <c r="D20" s="17" t="s">
        <v>37</v>
      </c>
      <c r="E20" s="9">
        <f>COUNTIF(F$3:F20,F20)</f>
        <v>18</v>
      </c>
      <c r="F20" s="17" t="s">
        <v>157</v>
      </c>
      <c r="G20" s="18">
        <f t="shared" si="25"/>
        <v>9432</v>
      </c>
      <c r="H20" s="11" t="str">
        <f t="shared" si="26"/>
        <v>18º-C-1/24</v>
      </c>
      <c r="I20" s="12">
        <f t="shared" si="27"/>
        <v>1570</v>
      </c>
      <c r="J20" s="12">
        <f t="shared" si="28"/>
        <v>1666</v>
      </c>
      <c r="K20" s="12">
        <f t="shared" si="29"/>
        <v>1438</v>
      </c>
      <c r="L20" s="12">
        <f t="shared" si="30"/>
        <v>1598</v>
      </c>
      <c r="M20" s="12">
        <f t="shared" si="31"/>
        <v>1463</v>
      </c>
      <c r="N20" s="12">
        <f t="shared" si="32"/>
        <v>1697</v>
      </c>
      <c r="O20" s="19"/>
      <c r="P20">
        <v>10</v>
      </c>
      <c r="Q20">
        <v>20</v>
      </c>
      <c r="R20">
        <v>10</v>
      </c>
      <c r="S20">
        <v>116</v>
      </c>
      <c r="T20">
        <v>7</v>
      </c>
      <c r="U20">
        <v>66</v>
      </c>
      <c r="V20">
        <v>8</v>
      </c>
      <c r="W20">
        <v>30</v>
      </c>
      <c r="X20">
        <v>10</v>
      </c>
      <c r="Y20">
        <v>113</v>
      </c>
      <c r="Z20">
        <v>12</v>
      </c>
      <c r="AA20" s="14">
        <v>77</v>
      </c>
      <c r="AB20" s="15">
        <f t="shared" si="33"/>
        <v>0</v>
      </c>
      <c r="AC20" s="15">
        <f t="shared" si="34"/>
        <v>0</v>
      </c>
      <c r="AD20" s="15">
        <f t="shared" si="35"/>
        <v>0</v>
      </c>
      <c r="AE20" s="15">
        <f t="shared" si="36"/>
        <v>0</v>
      </c>
      <c r="AF20" s="15">
        <f t="shared" si="37"/>
        <v>0</v>
      </c>
      <c r="AG20" s="15">
        <f t="shared" si="38"/>
        <v>0</v>
      </c>
      <c r="AH20" s="15">
        <f t="shared" si="39"/>
        <v>0</v>
      </c>
      <c r="AI20" s="15">
        <f t="shared" si="40"/>
        <v>0</v>
      </c>
      <c r="AJ20" s="15">
        <f t="shared" si="41"/>
        <v>0</v>
      </c>
      <c r="AK20" s="15">
        <f t="shared" si="42"/>
        <v>0</v>
      </c>
      <c r="AL20" s="15">
        <f t="shared" si="43"/>
        <v>0</v>
      </c>
      <c r="AM20" s="15">
        <f t="shared" si="44"/>
        <v>0</v>
      </c>
      <c r="AN20" s="15">
        <f t="shared" si="45"/>
        <v>0</v>
      </c>
      <c r="AO20" s="15">
        <f t="shared" si="46"/>
        <v>0</v>
      </c>
      <c r="AP20" s="15">
        <f t="shared" si="47"/>
        <v>0</v>
      </c>
      <c r="AQ20" s="16"/>
      <c r="AR20" s="22"/>
      <c r="AS20" s="22"/>
      <c r="AT20" s="22"/>
      <c r="AU20" s="22"/>
      <c r="AV20" s="22"/>
      <c r="AW20" s="22"/>
      <c r="AX20" s="23">
        <f t="shared" si="24"/>
        <v>0</v>
      </c>
    </row>
    <row r="21" spans="1:50" ht="18.75">
      <c r="A21" s="7">
        <f t="shared" si="0"/>
        <v>19</v>
      </c>
      <c r="B21" s="17"/>
      <c r="C21" s="17"/>
      <c r="D21" s="17" t="s">
        <v>37</v>
      </c>
      <c r="E21" s="9">
        <f>COUNTIF(F$3:F21,F21)</f>
        <v>19</v>
      </c>
      <c r="F21" s="17" t="s">
        <v>157</v>
      </c>
      <c r="G21" s="18">
        <f t="shared" si="25"/>
        <v>8412</v>
      </c>
      <c r="H21" s="11" t="str">
        <f t="shared" si="26"/>
        <v>19º-C-1/24</v>
      </c>
      <c r="I21" s="12">
        <f t="shared" si="27"/>
        <v>1360</v>
      </c>
      <c r="J21" s="12">
        <f t="shared" si="28"/>
        <v>1269</v>
      </c>
      <c r="K21" s="12">
        <f t="shared" si="29"/>
        <v>1496</v>
      </c>
      <c r="L21" s="12">
        <f t="shared" si="30"/>
        <v>1446</v>
      </c>
      <c r="M21" s="12">
        <f t="shared" si="31"/>
        <v>1378</v>
      </c>
      <c r="N21" s="12">
        <f t="shared" si="32"/>
        <v>1463</v>
      </c>
      <c r="O21" s="19"/>
      <c r="P21">
        <v>8</v>
      </c>
      <c r="Q21">
        <v>120</v>
      </c>
      <c r="R21">
        <v>8</v>
      </c>
      <c r="S21">
        <v>29</v>
      </c>
      <c r="T21">
        <v>7</v>
      </c>
      <c r="U21">
        <v>124</v>
      </c>
      <c r="V21">
        <v>7</v>
      </c>
      <c r="W21">
        <v>74</v>
      </c>
      <c r="X21">
        <v>10</v>
      </c>
      <c r="Y21">
        <v>28</v>
      </c>
      <c r="Z21">
        <v>10</v>
      </c>
      <c r="AA21" s="14">
        <v>113</v>
      </c>
      <c r="AB21" s="15">
        <f t="shared" si="33"/>
        <v>0</v>
      </c>
      <c r="AC21" s="15">
        <f t="shared" si="34"/>
        <v>0</v>
      </c>
      <c r="AD21" s="15">
        <f t="shared" si="35"/>
        <v>0</v>
      </c>
      <c r="AE21" s="15">
        <f t="shared" si="36"/>
        <v>0</v>
      </c>
      <c r="AF21" s="15">
        <f t="shared" si="37"/>
        <v>0</v>
      </c>
      <c r="AG21" s="15">
        <f t="shared" si="38"/>
        <v>0</v>
      </c>
      <c r="AH21" s="15">
        <f t="shared" si="39"/>
        <v>0</v>
      </c>
      <c r="AI21" s="15">
        <f t="shared" si="40"/>
        <v>0</v>
      </c>
      <c r="AJ21" s="15">
        <f t="shared" si="41"/>
        <v>0</v>
      </c>
      <c r="AK21" s="15">
        <f t="shared" si="42"/>
        <v>0</v>
      </c>
      <c r="AL21" s="15">
        <f t="shared" si="43"/>
        <v>0</v>
      </c>
      <c r="AM21" s="15">
        <f t="shared" si="44"/>
        <v>0</v>
      </c>
      <c r="AN21" s="15">
        <f t="shared" si="45"/>
        <v>0</v>
      </c>
      <c r="AO21" s="15">
        <f t="shared" si="46"/>
        <v>0</v>
      </c>
      <c r="AP21" s="15">
        <f t="shared" si="47"/>
        <v>0</v>
      </c>
      <c r="AQ21" s="16"/>
      <c r="AR21" s="22"/>
      <c r="AS21" s="22"/>
      <c r="AT21" s="22"/>
      <c r="AU21" s="22"/>
      <c r="AV21" s="22"/>
      <c r="AW21" s="22"/>
      <c r="AX21" s="23">
        <f t="shared" si="24"/>
        <v>0</v>
      </c>
    </row>
    <row r="22" spans="1:50" ht="18.75">
      <c r="A22" s="7">
        <f t="shared" si="0"/>
        <v>20</v>
      </c>
      <c r="B22" s="17"/>
      <c r="C22" s="17"/>
      <c r="D22" s="17" t="s">
        <v>37</v>
      </c>
      <c r="E22" s="9">
        <f>COUNTIF(F$3:F22,F22)</f>
        <v>20</v>
      </c>
      <c r="F22" s="17" t="s">
        <v>157</v>
      </c>
      <c r="G22" s="18">
        <f t="shared" si="25"/>
        <v>9023</v>
      </c>
      <c r="H22" s="11" t="str">
        <f t="shared" si="26"/>
        <v>20º-C-1/24</v>
      </c>
      <c r="I22" s="12">
        <f t="shared" si="27"/>
        <v>1438</v>
      </c>
      <c r="J22" s="12">
        <f t="shared" si="28"/>
        <v>1419</v>
      </c>
      <c r="K22" s="12">
        <f t="shared" si="29"/>
        <v>1432</v>
      </c>
      <c r="L22" s="12">
        <f t="shared" si="30"/>
        <v>1591</v>
      </c>
      <c r="M22" s="12">
        <f t="shared" si="31"/>
        <v>1521</v>
      </c>
      <c r="N22" s="12">
        <f t="shared" si="32"/>
        <v>1622</v>
      </c>
      <c r="O22" s="19"/>
      <c r="P22">
        <v>9</v>
      </c>
      <c r="Q22">
        <v>43</v>
      </c>
      <c r="R22">
        <v>9</v>
      </c>
      <c r="S22">
        <v>24</v>
      </c>
      <c r="T22">
        <v>7</v>
      </c>
      <c r="U22">
        <v>60</v>
      </c>
      <c r="V22">
        <v>8</v>
      </c>
      <c r="W22">
        <v>23</v>
      </c>
      <c r="X22">
        <v>11</v>
      </c>
      <c r="Y22">
        <v>36</v>
      </c>
      <c r="Z22">
        <v>12</v>
      </c>
      <c r="AA22" s="14">
        <v>2</v>
      </c>
      <c r="AB22" s="15">
        <f t="shared" si="33"/>
        <v>0</v>
      </c>
      <c r="AC22" s="15">
        <f t="shared" si="34"/>
        <v>0</v>
      </c>
      <c r="AD22" s="15">
        <f t="shared" si="35"/>
        <v>0</v>
      </c>
      <c r="AE22" s="15">
        <f t="shared" si="36"/>
        <v>0</v>
      </c>
      <c r="AF22" s="15">
        <f t="shared" si="37"/>
        <v>0</v>
      </c>
      <c r="AG22" s="15">
        <f t="shared" si="38"/>
        <v>0</v>
      </c>
      <c r="AH22" s="15">
        <f t="shared" si="39"/>
        <v>0</v>
      </c>
      <c r="AI22" s="15">
        <f t="shared" si="40"/>
        <v>0</v>
      </c>
      <c r="AJ22" s="15">
        <f t="shared" si="41"/>
        <v>0</v>
      </c>
      <c r="AK22" s="15">
        <f t="shared" si="42"/>
        <v>0</v>
      </c>
      <c r="AL22" s="15">
        <f t="shared" si="43"/>
        <v>0</v>
      </c>
      <c r="AM22" s="15">
        <f t="shared" si="44"/>
        <v>0</v>
      </c>
      <c r="AN22" s="15">
        <f t="shared" si="45"/>
        <v>0</v>
      </c>
      <c r="AO22" s="15">
        <f t="shared" si="46"/>
        <v>0</v>
      </c>
      <c r="AP22" s="15">
        <f t="shared" si="47"/>
        <v>0</v>
      </c>
      <c r="AQ22" s="16"/>
      <c r="AR22" s="22"/>
      <c r="AS22" s="22"/>
      <c r="AT22" s="22"/>
      <c r="AU22" s="22"/>
      <c r="AV22" s="22"/>
      <c r="AW22" s="22"/>
      <c r="AX22" s="23">
        <f t="shared" si="24"/>
        <v>0</v>
      </c>
    </row>
    <row r="23" spans="1:50" ht="18.75">
      <c r="A23" s="7">
        <f t="shared" si="0"/>
        <v>21</v>
      </c>
      <c r="B23" s="17"/>
      <c r="C23" s="17"/>
      <c r="D23" s="17" t="s">
        <v>37</v>
      </c>
      <c r="E23" s="9">
        <f>COUNTIF(F$3:F23,F23)</f>
        <v>21</v>
      </c>
      <c r="F23" s="17" t="s">
        <v>157</v>
      </c>
      <c r="G23" s="18">
        <f t="shared" si="25"/>
        <v>8509</v>
      </c>
      <c r="H23" s="11" t="str">
        <f t="shared" si="26"/>
        <v>21º-C-1/24</v>
      </c>
      <c r="I23" s="12">
        <f t="shared" si="27"/>
        <v>1480</v>
      </c>
      <c r="J23" s="12">
        <f t="shared" si="28"/>
        <v>1415</v>
      </c>
      <c r="K23" s="12">
        <f t="shared" si="29"/>
        <v>1430</v>
      </c>
      <c r="L23" s="12">
        <f t="shared" si="30"/>
        <v>1376</v>
      </c>
      <c r="M23" s="12">
        <f t="shared" si="31"/>
        <v>1374</v>
      </c>
      <c r="N23" s="12">
        <f t="shared" si="32"/>
        <v>1434</v>
      </c>
      <c r="O23" s="19"/>
      <c r="P23">
        <v>9</v>
      </c>
      <c r="Q23">
        <v>85</v>
      </c>
      <c r="R23">
        <v>9</v>
      </c>
      <c r="S23">
        <v>20</v>
      </c>
      <c r="T23">
        <v>7</v>
      </c>
      <c r="U23">
        <v>58</v>
      </c>
      <c r="V23">
        <v>7</v>
      </c>
      <c r="W23">
        <v>4</v>
      </c>
      <c r="X23">
        <v>10</v>
      </c>
      <c r="Y23">
        <v>24</v>
      </c>
      <c r="Z23">
        <v>10</v>
      </c>
      <c r="AA23" s="14">
        <v>84</v>
      </c>
      <c r="AB23" s="15">
        <f t="shared" si="33"/>
        <v>0</v>
      </c>
      <c r="AC23" s="15">
        <f t="shared" si="34"/>
        <v>0</v>
      </c>
      <c r="AD23" s="15">
        <f t="shared" si="35"/>
        <v>0</v>
      </c>
      <c r="AE23" s="15">
        <f t="shared" si="36"/>
        <v>0</v>
      </c>
      <c r="AF23" s="15">
        <f t="shared" si="37"/>
        <v>0</v>
      </c>
      <c r="AG23" s="15">
        <f t="shared" si="38"/>
        <v>0</v>
      </c>
      <c r="AH23" s="15">
        <f t="shared" si="39"/>
        <v>0</v>
      </c>
      <c r="AI23" s="15">
        <f t="shared" si="40"/>
        <v>0</v>
      </c>
      <c r="AJ23" s="15">
        <f t="shared" si="41"/>
        <v>0</v>
      </c>
      <c r="AK23" s="15">
        <f t="shared" si="42"/>
        <v>0</v>
      </c>
      <c r="AL23" s="15">
        <f t="shared" si="43"/>
        <v>0</v>
      </c>
      <c r="AM23" s="15">
        <f t="shared" si="44"/>
        <v>0</v>
      </c>
      <c r="AN23" s="15">
        <f t="shared" si="45"/>
        <v>0</v>
      </c>
      <c r="AO23" s="15">
        <f t="shared" si="46"/>
        <v>0</v>
      </c>
      <c r="AP23" s="15">
        <f t="shared" si="47"/>
        <v>0</v>
      </c>
      <c r="AQ23" s="16"/>
      <c r="AR23" s="22"/>
      <c r="AS23" s="22"/>
      <c r="AT23" s="22"/>
      <c r="AU23" s="22"/>
      <c r="AV23" s="22"/>
      <c r="AW23" s="22"/>
      <c r="AX23" s="23">
        <f t="shared" si="24"/>
        <v>0</v>
      </c>
    </row>
    <row r="24" spans="1:50" ht="18.75">
      <c r="A24" s="7">
        <f t="shared" si="0"/>
        <v>22</v>
      </c>
      <c r="B24" s="17"/>
      <c r="C24" s="17"/>
      <c r="D24" s="17" t="s">
        <v>37</v>
      </c>
      <c r="E24" s="9">
        <f>COUNTIF(F$3:F24,F24)</f>
        <v>22</v>
      </c>
      <c r="F24" s="17" t="s">
        <v>157</v>
      </c>
      <c r="G24" s="18">
        <f t="shared" si="25"/>
        <v>8509</v>
      </c>
      <c r="H24" s="11" t="str">
        <f t="shared" si="26"/>
        <v>22º-C-1/24</v>
      </c>
      <c r="I24" s="12">
        <f t="shared" si="27"/>
        <v>1274</v>
      </c>
      <c r="J24" s="12">
        <f t="shared" si="28"/>
        <v>1220</v>
      </c>
      <c r="K24" s="12">
        <f t="shared" si="29"/>
        <v>1763</v>
      </c>
      <c r="L24" s="12">
        <f t="shared" si="30"/>
        <v>1438</v>
      </c>
      <c r="M24" s="12">
        <f t="shared" si="31"/>
        <v>1302</v>
      </c>
      <c r="N24" s="12">
        <f t="shared" si="32"/>
        <v>1512</v>
      </c>
      <c r="O24" s="19"/>
      <c r="P24">
        <v>8</v>
      </c>
      <c r="Q24">
        <v>34</v>
      </c>
      <c r="R24">
        <v>7</v>
      </c>
      <c r="S24">
        <v>135</v>
      </c>
      <c r="T24">
        <v>8</v>
      </c>
      <c r="U24">
        <v>195</v>
      </c>
      <c r="V24">
        <v>7</v>
      </c>
      <c r="W24">
        <v>66</v>
      </c>
      <c r="X24">
        <v>9</v>
      </c>
      <c r="Y24">
        <v>87</v>
      </c>
      <c r="Z24">
        <v>11</v>
      </c>
      <c r="AA24" s="14">
        <v>27</v>
      </c>
      <c r="AB24" s="15">
        <f t="shared" si="33"/>
        <v>0</v>
      </c>
      <c r="AC24" s="15">
        <f t="shared" si="34"/>
        <v>0</v>
      </c>
      <c r="AD24" s="15">
        <f t="shared" si="35"/>
        <v>0</v>
      </c>
      <c r="AE24" s="15">
        <f t="shared" si="36"/>
        <v>0</v>
      </c>
      <c r="AF24" s="15">
        <f t="shared" si="37"/>
        <v>0</v>
      </c>
      <c r="AG24" s="15">
        <f t="shared" si="38"/>
        <v>0</v>
      </c>
      <c r="AH24" s="15">
        <f t="shared" si="39"/>
        <v>0</v>
      </c>
      <c r="AI24" s="15">
        <f t="shared" si="40"/>
        <v>0</v>
      </c>
      <c r="AJ24" s="15">
        <f t="shared" si="41"/>
        <v>0</v>
      </c>
      <c r="AK24" s="15">
        <f t="shared" si="42"/>
        <v>0</v>
      </c>
      <c r="AL24" s="15">
        <f t="shared" si="43"/>
        <v>0</v>
      </c>
      <c r="AM24" s="15">
        <f t="shared" si="44"/>
        <v>0</v>
      </c>
      <c r="AN24" s="15">
        <f t="shared" si="45"/>
        <v>0</v>
      </c>
      <c r="AO24" s="15">
        <f t="shared" si="46"/>
        <v>0</v>
      </c>
      <c r="AP24" s="15">
        <f t="shared" si="47"/>
        <v>0</v>
      </c>
      <c r="AQ24" s="16"/>
      <c r="AR24" s="22"/>
      <c r="AS24" s="22"/>
      <c r="AT24" s="22"/>
      <c r="AU24" s="22"/>
      <c r="AV24" s="22"/>
      <c r="AW24" s="22"/>
      <c r="AX24" s="23">
        <f t="shared" si="24"/>
        <v>0</v>
      </c>
    </row>
    <row r="25" spans="1:50" ht="18.75">
      <c r="A25" s="7">
        <f t="shared" si="0"/>
        <v>23</v>
      </c>
      <c r="B25" s="17"/>
      <c r="C25" s="17"/>
      <c r="D25" s="17" t="s">
        <v>37</v>
      </c>
      <c r="E25" s="9">
        <f>COUNTIF(F$3:F25,F25)</f>
        <v>23</v>
      </c>
      <c r="F25" s="17" t="s">
        <v>157</v>
      </c>
      <c r="G25" s="18">
        <f t="shared" si="25"/>
        <v>10495</v>
      </c>
      <c r="H25" s="11" t="str">
        <f t="shared" si="26"/>
        <v>23º-C-1/24</v>
      </c>
      <c r="I25" s="12">
        <f t="shared" si="27"/>
        <v>1742</v>
      </c>
      <c r="J25" s="12">
        <f t="shared" si="28"/>
        <v>1749</v>
      </c>
      <c r="K25" s="12">
        <f t="shared" si="29"/>
        <v>1788</v>
      </c>
      <c r="L25" s="12">
        <f t="shared" si="30"/>
        <v>1680</v>
      </c>
      <c r="M25" s="12">
        <f t="shared" si="31"/>
        <v>1753</v>
      </c>
      <c r="N25" s="12">
        <f t="shared" si="32"/>
        <v>1783</v>
      </c>
      <c r="O25" s="19"/>
      <c r="P25">
        <v>11</v>
      </c>
      <c r="Q25">
        <v>37</v>
      </c>
      <c r="R25">
        <v>11</v>
      </c>
      <c r="S25">
        <v>44</v>
      </c>
      <c r="T25">
        <v>9</v>
      </c>
      <c r="U25">
        <v>24</v>
      </c>
      <c r="V25">
        <v>8</v>
      </c>
      <c r="W25">
        <v>112</v>
      </c>
      <c r="X25">
        <v>12</v>
      </c>
      <c r="Y25">
        <v>133</v>
      </c>
      <c r="Z25">
        <v>13</v>
      </c>
      <c r="AA25" s="14">
        <v>28</v>
      </c>
      <c r="AB25" s="15">
        <f t="shared" si="33"/>
        <v>0</v>
      </c>
      <c r="AC25" s="15">
        <f t="shared" si="34"/>
        <v>0</v>
      </c>
      <c r="AD25" s="15">
        <f t="shared" si="35"/>
        <v>0</v>
      </c>
      <c r="AE25" s="15">
        <f t="shared" si="36"/>
        <v>0</v>
      </c>
      <c r="AF25" s="15">
        <f t="shared" si="37"/>
        <v>0</v>
      </c>
      <c r="AG25" s="15">
        <f t="shared" si="38"/>
        <v>0</v>
      </c>
      <c r="AH25" s="15">
        <f t="shared" si="39"/>
        <v>0</v>
      </c>
      <c r="AI25" s="15">
        <f t="shared" si="40"/>
        <v>0</v>
      </c>
      <c r="AJ25" s="15">
        <f t="shared" si="41"/>
        <v>0</v>
      </c>
      <c r="AK25" s="15">
        <f t="shared" si="42"/>
        <v>0</v>
      </c>
      <c r="AL25" s="15">
        <f t="shared" si="43"/>
        <v>0</v>
      </c>
      <c r="AM25" s="15">
        <f t="shared" si="44"/>
        <v>0</v>
      </c>
      <c r="AN25" s="15">
        <f t="shared" si="45"/>
        <v>0</v>
      </c>
      <c r="AO25" s="15">
        <f t="shared" si="46"/>
        <v>0</v>
      </c>
      <c r="AP25" s="15">
        <f t="shared" si="47"/>
        <v>0</v>
      </c>
      <c r="AQ25" s="16"/>
      <c r="AR25" s="22"/>
      <c r="AS25" s="22"/>
      <c r="AT25" s="22"/>
      <c r="AU25" s="22"/>
      <c r="AV25" s="22"/>
      <c r="AW25" s="22"/>
      <c r="AX25" s="23">
        <f t="shared" si="24"/>
        <v>0</v>
      </c>
    </row>
    <row r="26" spans="1:50" ht="18.75">
      <c r="A26" s="7">
        <f t="shared" si="0"/>
        <v>24</v>
      </c>
      <c r="B26" s="17"/>
      <c r="C26" s="17"/>
      <c r="D26" s="17" t="s">
        <v>37</v>
      </c>
      <c r="E26" s="9">
        <f>COUNTIF(F$3:F26,F26)</f>
        <v>24</v>
      </c>
      <c r="F26" s="17" t="s">
        <v>157</v>
      </c>
      <c r="G26" s="18">
        <f t="shared" si="25"/>
        <v>9826</v>
      </c>
      <c r="H26" s="11" t="str">
        <f t="shared" si="26"/>
        <v>24º-C-1/24</v>
      </c>
      <c r="I26" s="12">
        <f t="shared" si="27"/>
        <v>1573</v>
      </c>
      <c r="J26" s="12">
        <f t="shared" si="28"/>
        <v>1571</v>
      </c>
      <c r="K26" s="12">
        <f t="shared" si="29"/>
        <v>1654</v>
      </c>
      <c r="L26" s="12">
        <f t="shared" si="30"/>
        <v>1693</v>
      </c>
      <c r="M26" s="12">
        <f t="shared" si="31"/>
        <v>1603</v>
      </c>
      <c r="N26" s="12">
        <f t="shared" si="32"/>
        <v>1732</v>
      </c>
      <c r="O26" s="19"/>
      <c r="P26">
        <v>10</v>
      </c>
      <c r="Q26">
        <v>23</v>
      </c>
      <c r="R26">
        <v>10</v>
      </c>
      <c r="S26">
        <v>21</v>
      </c>
      <c r="T26">
        <v>8</v>
      </c>
      <c r="U26">
        <v>86</v>
      </c>
      <c r="V26">
        <v>8</v>
      </c>
      <c r="W26">
        <v>125</v>
      </c>
      <c r="X26">
        <v>11</v>
      </c>
      <c r="Y26">
        <v>118</v>
      </c>
      <c r="Z26">
        <v>12</v>
      </c>
      <c r="AA26" s="14">
        <v>112</v>
      </c>
      <c r="AB26" s="15">
        <f t="shared" si="33"/>
        <v>0</v>
      </c>
      <c r="AC26" s="15">
        <f t="shared" si="34"/>
        <v>0</v>
      </c>
      <c r="AD26" s="15">
        <f t="shared" si="35"/>
        <v>0</v>
      </c>
      <c r="AE26" s="15">
        <f t="shared" si="36"/>
        <v>0</v>
      </c>
      <c r="AF26" s="15">
        <f t="shared" si="37"/>
        <v>0</v>
      </c>
      <c r="AG26" s="15">
        <f t="shared" si="38"/>
        <v>0</v>
      </c>
      <c r="AH26" s="15">
        <f t="shared" si="39"/>
        <v>0</v>
      </c>
      <c r="AI26" s="15">
        <f t="shared" si="40"/>
        <v>0</v>
      </c>
      <c r="AJ26" s="15">
        <f t="shared" si="41"/>
        <v>0</v>
      </c>
      <c r="AK26" s="15">
        <f t="shared" si="42"/>
        <v>0</v>
      </c>
      <c r="AL26" s="15">
        <f t="shared" si="43"/>
        <v>0</v>
      </c>
      <c r="AM26" s="15">
        <f t="shared" si="44"/>
        <v>0</v>
      </c>
      <c r="AN26" s="15">
        <f t="shared" si="45"/>
        <v>0</v>
      </c>
      <c r="AO26" s="15">
        <f t="shared" si="46"/>
        <v>0</v>
      </c>
      <c r="AP26" s="15">
        <f t="shared" si="47"/>
        <v>0</v>
      </c>
      <c r="AQ26" s="16"/>
      <c r="AR26" s="22"/>
      <c r="AS26" s="22"/>
      <c r="AT26" s="22"/>
      <c r="AU26" s="22"/>
      <c r="AV26" s="22"/>
      <c r="AW26" s="22"/>
      <c r="AX26" s="23">
        <f t="shared" si="24"/>
        <v>0</v>
      </c>
    </row>
    <row r="27" spans="1:50" ht="18.75">
      <c r="A27" s="7">
        <f t="shared" si="0"/>
        <v>25</v>
      </c>
      <c r="B27" s="17"/>
      <c r="C27" s="17"/>
      <c r="D27" s="17"/>
      <c r="E27" s="9"/>
      <c r="F27" s="17" t="s">
        <v>157</v>
      </c>
      <c r="G27" s="18"/>
      <c r="H27" s="11"/>
      <c r="I27" s="12"/>
      <c r="J27" s="12"/>
      <c r="K27" s="12"/>
      <c r="L27" s="12"/>
      <c r="M27" s="12"/>
      <c r="N27" s="12"/>
      <c r="O27" s="19"/>
      <c r="AA27" s="14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6"/>
      <c r="AR27" s="22"/>
      <c r="AS27" s="22"/>
      <c r="AT27" s="22"/>
      <c r="AU27" s="22"/>
      <c r="AV27" s="22"/>
      <c r="AW27" s="22"/>
      <c r="AX27" s="23">
        <f t="shared" si="24"/>
        <v>0</v>
      </c>
    </row>
    <row r="28" spans="1:50" ht="18.75">
      <c r="A28" s="7">
        <f t="shared" si="0"/>
        <v>26</v>
      </c>
      <c r="B28" s="17"/>
      <c r="C28" s="17"/>
      <c r="D28" s="17" t="s">
        <v>37</v>
      </c>
      <c r="E28" s="9">
        <f>COUNTIF(F$3:F28,F28)</f>
        <v>26</v>
      </c>
      <c r="F28" s="17" t="s">
        <v>157</v>
      </c>
      <c r="G28" s="18">
        <f>SUM(I28:O28)</f>
        <v>8509</v>
      </c>
      <c r="H28" s="11" t="str">
        <f>CONCATENATE(E28,"º-",F28)</f>
        <v>26º-C-1/24</v>
      </c>
      <c r="I28" s="12">
        <f>SUM(P28*155,Q28)</f>
        <v>1274</v>
      </c>
      <c r="J28" s="12">
        <f>SUM(R28*155,S28)</f>
        <v>1220</v>
      </c>
      <c r="K28" s="12">
        <f>SUM(T28*196,U28)</f>
        <v>1763</v>
      </c>
      <c r="L28" s="12">
        <f>SUM(V28*196,W28)</f>
        <v>1438</v>
      </c>
      <c r="M28" s="12">
        <f>SUM(X28*135,Y28)</f>
        <v>1302</v>
      </c>
      <c r="N28" s="12">
        <f>SUM(Z28*135,AA28)</f>
        <v>1512</v>
      </c>
      <c r="O28" s="19"/>
      <c r="P28">
        <v>8</v>
      </c>
      <c r="Q28">
        <v>34</v>
      </c>
      <c r="R28">
        <v>7</v>
      </c>
      <c r="S28">
        <v>135</v>
      </c>
      <c r="T28">
        <v>8</v>
      </c>
      <c r="U28">
        <v>195</v>
      </c>
      <c r="V28">
        <v>7</v>
      </c>
      <c r="W28">
        <v>66</v>
      </c>
      <c r="X28">
        <v>9</v>
      </c>
      <c r="Y28">
        <v>87</v>
      </c>
      <c r="Z28">
        <v>11</v>
      </c>
      <c r="AA28" s="14">
        <v>27</v>
      </c>
      <c r="AB28" s="15">
        <f>IF(E28=1,20,0)</f>
        <v>0</v>
      </c>
      <c r="AC28" s="15">
        <f>IF(E28=2,17,0)</f>
        <v>0</v>
      </c>
      <c r="AD28" s="15">
        <f>IF(E28=3,15,0)</f>
        <v>0</v>
      </c>
      <c r="AE28" s="15">
        <f>IF(E28=4,13,0)</f>
        <v>0</v>
      </c>
      <c r="AF28" s="15">
        <f>IF(E28=5,11,0)</f>
        <v>0</v>
      </c>
      <c r="AG28" s="15">
        <f>IF(E28=6,10,0)</f>
        <v>0</v>
      </c>
      <c r="AH28" s="15">
        <f>IF(E28=7,9,0)</f>
        <v>0</v>
      </c>
      <c r="AI28" s="15">
        <f>IF(E28=8,8,0)</f>
        <v>0</v>
      </c>
      <c r="AJ28" s="15">
        <f>IF(E28=9,7,0)</f>
        <v>0</v>
      </c>
      <c r="AK28" s="15">
        <f>IF(E28=10,6,0)</f>
        <v>0</v>
      </c>
      <c r="AL28" s="15">
        <f>IF(E28=11,5,0)</f>
        <v>0</v>
      </c>
      <c r="AM28" s="15">
        <f>IF(E28=12,4,0)</f>
        <v>0</v>
      </c>
      <c r="AN28" s="15">
        <f>IF(E28=13,3,0)</f>
        <v>0</v>
      </c>
      <c r="AO28" s="15">
        <f>IF(E28=14,2,0)</f>
        <v>0</v>
      </c>
      <c r="AP28" s="15">
        <f>IF(E28=15,1,0)</f>
        <v>0</v>
      </c>
      <c r="AQ28" s="16"/>
      <c r="AR28" s="22"/>
      <c r="AS28" s="22"/>
      <c r="AT28" s="22"/>
      <c r="AU28" s="22"/>
      <c r="AV28" s="22"/>
      <c r="AW28" s="22"/>
      <c r="AX28" s="23">
        <f t="shared" si="24"/>
        <v>0</v>
      </c>
    </row>
    <row r="29" spans="1:50" ht="18.75">
      <c r="A29" s="7">
        <f t="shared" si="0"/>
        <v>27</v>
      </c>
      <c r="B29" s="17"/>
      <c r="C29" s="17"/>
      <c r="D29" s="17" t="s">
        <v>37</v>
      </c>
      <c r="E29" s="9">
        <f>COUNTIF(F$3:F29,F29)</f>
        <v>27</v>
      </c>
      <c r="F29" s="17" t="s">
        <v>157</v>
      </c>
      <c r="G29" s="18">
        <f>SUM(I29:O29)</f>
        <v>9791</v>
      </c>
      <c r="H29" s="11" t="str">
        <f>CONCATENATE(E29,"º-",F29)</f>
        <v>27º-C-1/24</v>
      </c>
      <c r="I29" s="12">
        <f>SUM(P29*155,Q29)</f>
        <v>1651</v>
      </c>
      <c r="J29" s="12">
        <f>SUM(R29*155,S29)</f>
        <v>1660</v>
      </c>
      <c r="K29" s="12">
        <f>SUM(T29*196,U29)</f>
        <v>1556</v>
      </c>
      <c r="L29" s="12">
        <f>SUM(V29*196,W29)</f>
        <v>1673</v>
      </c>
      <c r="M29" s="12">
        <f>SUM(X29*135,Y29)</f>
        <v>1571</v>
      </c>
      <c r="N29" s="12">
        <f>SUM(Z29*135,AA29)</f>
        <v>1680</v>
      </c>
      <c r="O29" s="19"/>
      <c r="P29">
        <v>10</v>
      </c>
      <c r="Q29">
        <v>101</v>
      </c>
      <c r="R29">
        <v>10</v>
      </c>
      <c r="S29">
        <v>110</v>
      </c>
      <c r="T29">
        <v>7</v>
      </c>
      <c r="U29">
        <v>184</v>
      </c>
      <c r="V29">
        <v>8</v>
      </c>
      <c r="W29">
        <v>105</v>
      </c>
      <c r="X29">
        <v>11</v>
      </c>
      <c r="Y29">
        <v>86</v>
      </c>
      <c r="Z29">
        <v>12</v>
      </c>
      <c r="AA29" s="14">
        <v>60</v>
      </c>
      <c r="AB29" s="15">
        <f>IF(E29=1,20,0)</f>
        <v>0</v>
      </c>
      <c r="AC29" s="15">
        <f>IF(E29=2,17,0)</f>
        <v>0</v>
      </c>
      <c r="AD29" s="15">
        <f>IF(E29=3,15,0)</f>
        <v>0</v>
      </c>
      <c r="AE29" s="15">
        <f>IF(E29=4,13,0)</f>
        <v>0</v>
      </c>
      <c r="AF29" s="15">
        <f>IF(E29=5,11,0)</f>
        <v>0</v>
      </c>
      <c r="AG29" s="15">
        <f>IF(E29=6,10,0)</f>
        <v>0</v>
      </c>
      <c r="AH29" s="15">
        <f>IF(E29=7,9,0)</f>
        <v>0</v>
      </c>
      <c r="AI29" s="15">
        <f>IF(E29=8,8,0)</f>
        <v>0</v>
      </c>
      <c r="AJ29" s="15">
        <f>IF(E29=9,7,0)</f>
        <v>0</v>
      </c>
      <c r="AK29" s="15">
        <f>IF(E29=10,6,0)</f>
        <v>0</v>
      </c>
      <c r="AL29" s="15">
        <f>IF(E29=11,5,0)</f>
        <v>0</v>
      </c>
      <c r="AM29" s="15">
        <f>IF(E29=12,4,0)</f>
        <v>0</v>
      </c>
      <c r="AN29" s="15">
        <f>IF(E29=13,3,0)</f>
        <v>0</v>
      </c>
      <c r="AO29" s="15">
        <f>IF(E29=14,2,0)</f>
        <v>0</v>
      </c>
      <c r="AP29" s="15">
        <f>IF(E29=15,1,0)</f>
        <v>0</v>
      </c>
      <c r="AQ29" s="16"/>
      <c r="AR29" s="22"/>
      <c r="AS29" s="22"/>
      <c r="AT29" s="22"/>
      <c r="AU29" s="22"/>
      <c r="AV29" s="22"/>
      <c r="AW29" s="22"/>
      <c r="AX29" s="23">
        <f t="shared" si="24"/>
        <v>0</v>
      </c>
    </row>
    <row r="30" spans="1:50" ht="18.75">
      <c r="A30" s="7">
        <f t="shared" si="0"/>
        <v>28</v>
      </c>
      <c r="B30" s="17"/>
      <c r="C30" s="17"/>
      <c r="D30" s="17"/>
      <c r="E30" s="9"/>
      <c r="F30" s="17" t="s">
        <v>157</v>
      </c>
      <c r="G30" s="18"/>
      <c r="H30" s="11"/>
      <c r="I30" s="12"/>
      <c r="J30" s="12"/>
      <c r="K30" s="12"/>
      <c r="L30" s="12"/>
      <c r="M30" s="12"/>
      <c r="N30" s="12"/>
      <c r="O30" s="19"/>
      <c r="AA30" s="14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6"/>
      <c r="AR30" s="22"/>
      <c r="AS30" s="22"/>
      <c r="AT30" s="22"/>
      <c r="AU30" s="22"/>
      <c r="AV30" s="22"/>
      <c r="AW30" s="22"/>
      <c r="AX30" s="23">
        <f t="shared" si="24"/>
        <v>0</v>
      </c>
    </row>
    <row r="31" spans="1:50" ht="18.75">
      <c r="A31" s="7">
        <f t="shared" si="0"/>
        <v>29</v>
      </c>
      <c r="B31" s="17"/>
      <c r="C31" s="17"/>
      <c r="D31" s="17" t="s">
        <v>37</v>
      </c>
      <c r="E31" s="9">
        <f>COUNTIF(F$3:F31,F31)</f>
        <v>29</v>
      </c>
      <c r="F31" s="17" t="s">
        <v>157</v>
      </c>
      <c r="G31" s="18">
        <f>SUM(I31:O31)</f>
        <v>8509</v>
      </c>
      <c r="H31" s="11" t="str">
        <f>CONCATENATE(E31,"º-",F31)</f>
        <v>29º-C-1/24</v>
      </c>
      <c r="I31" s="12">
        <f>SUM(P31*155,Q31)</f>
        <v>1274</v>
      </c>
      <c r="J31" s="12">
        <f>SUM(R31*155,S31)</f>
        <v>1220</v>
      </c>
      <c r="K31" s="12">
        <f>SUM(T31*196,U31)</f>
        <v>1763</v>
      </c>
      <c r="L31" s="12">
        <f>SUM(V31*196,W31)</f>
        <v>1438</v>
      </c>
      <c r="M31" s="12">
        <f>SUM(X31*135,Y31)</f>
        <v>1302</v>
      </c>
      <c r="N31" s="12">
        <f>SUM(Z31*135,AA31)</f>
        <v>1512</v>
      </c>
      <c r="O31" s="19"/>
      <c r="P31">
        <v>8</v>
      </c>
      <c r="Q31">
        <v>34</v>
      </c>
      <c r="R31">
        <v>7</v>
      </c>
      <c r="S31">
        <v>135</v>
      </c>
      <c r="T31">
        <v>8</v>
      </c>
      <c r="U31">
        <v>195</v>
      </c>
      <c r="V31">
        <v>7</v>
      </c>
      <c r="W31">
        <v>66</v>
      </c>
      <c r="X31">
        <v>9</v>
      </c>
      <c r="Y31">
        <v>87</v>
      </c>
      <c r="Z31">
        <v>11</v>
      </c>
      <c r="AA31" s="14">
        <v>27</v>
      </c>
      <c r="AB31" s="15">
        <f>IF(E31=1,20,0)</f>
        <v>0</v>
      </c>
      <c r="AC31" s="15">
        <f>IF(E31=2,17,0)</f>
        <v>0</v>
      </c>
      <c r="AD31" s="15">
        <f>IF(E31=3,15,0)</f>
        <v>0</v>
      </c>
      <c r="AE31" s="15">
        <f>IF(E31=4,13,0)</f>
        <v>0</v>
      </c>
      <c r="AF31" s="15">
        <f>IF(E31=5,11,0)</f>
        <v>0</v>
      </c>
      <c r="AG31" s="15">
        <f>IF(E31=6,10,0)</f>
        <v>0</v>
      </c>
      <c r="AH31" s="15">
        <f>IF(E31=7,9,0)</f>
        <v>0</v>
      </c>
      <c r="AI31" s="15">
        <f>IF(E31=8,8,0)</f>
        <v>0</v>
      </c>
      <c r="AJ31" s="15">
        <f>IF(E31=9,7,0)</f>
        <v>0</v>
      </c>
      <c r="AK31" s="15">
        <f>IF(E31=10,6,0)</f>
        <v>0</v>
      </c>
      <c r="AL31" s="15">
        <f>IF(E31=11,5,0)</f>
        <v>0</v>
      </c>
      <c r="AM31" s="15">
        <f>IF(E31=12,4,0)</f>
        <v>0</v>
      </c>
      <c r="AN31" s="15">
        <f>IF(E31=13,3,0)</f>
        <v>0</v>
      </c>
      <c r="AO31" s="15">
        <f>IF(E31=14,2,0)</f>
        <v>0</v>
      </c>
      <c r="AP31" s="15">
        <f>IF(E31=15,1,0)</f>
        <v>0</v>
      </c>
      <c r="AQ31" s="16"/>
      <c r="AR31" s="22"/>
      <c r="AS31" s="22"/>
      <c r="AT31" s="22"/>
      <c r="AU31" s="22"/>
      <c r="AV31" s="22"/>
      <c r="AW31" s="22"/>
      <c r="AX31" s="23">
        <f t="shared" si="24"/>
        <v>0</v>
      </c>
    </row>
    <row r="32" spans="1:50" ht="18.75">
      <c r="A32" s="7">
        <f t="shared" si="0"/>
        <v>30</v>
      </c>
      <c r="B32" s="17"/>
      <c r="C32" s="17"/>
      <c r="D32" s="17"/>
      <c r="E32" s="9"/>
      <c r="F32" s="17" t="s">
        <v>157</v>
      </c>
      <c r="G32" s="18"/>
      <c r="H32" s="11"/>
      <c r="I32" s="12"/>
      <c r="J32" s="12"/>
      <c r="K32" s="12"/>
      <c r="L32" s="12"/>
      <c r="M32" s="12"/>
      <c r="N32" s="12"/>
      <c r="O32" s="19"/>
      <c r="AA32" s="14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6"/>
      <c r="AR32" s="22"/>
      <c r="AS32" s="22"/>
      <c r="AT32" s="22"/>
      <c r="AU32" s="22"/>
      <c r="AV32" s="22"/>
      <c r="AW32" s="22"/>
      <c r="AX32" s="23">
        <f t="shared" si="24"/>
        <v>0</v>
      </c>
    </row>
    <row r="33" spans="1:50" ht="18.75">
      <c r="A33" s="7">
        <f t="shared" si="0"/>
        <v>31</v>
      </c>
      <c r="B33" s="17"/>
      <c r="C33" s="17"/>
      <c r="D33" s="17" t="s">
        <v>37</v>
      </c>
      <c r="E33" s="9">
        <f>COUNTIF(F$3:F33,F33)</f>
        <v>31</v>
      </c>
      <c r="F33" s="17" t="s">
        <v>157</v>
      </c>
      <c r="G33" s="18">
        <f aca="true" t="shared" si="48" ref="G33:G38">SUM(I33:O33)</f>
        <v>9701</v>
      </c>
      <c r="H33" s="11" t="str">
        <f aca="true" t="shared" si="49" ref="H33:H38">CONCATENATE(E33,"º-",F33)</f>
        <v>31º-C-1/24</v>
      </c>
      <c r="I33" s="12">
        <f aca="true" t="shared" si="50" ref="I33:I38">SUM(P33*155,Q33)</f>
        <v>1596</v>
      </c>
      <c r="J33" s="12">
        <f aca="true" t="shared" si="51" ref="J33:J38">SUM(R33*155,S33)</f>
        <v>1671</v>
      </c>
      <c r="K33" s="12">
        <f aca="true" t="shared" si="52" ref="K33:K38">SUM(T33*196,U33)</f>
        <v>1617</v>
      </c>
      <c r="L33" s="12">
        <f aca="true" t="shared" si="53" ref="L33:L38">SUM(V33*196,W33)</f>
        <v>1644</v>
      </c>
      <c r="M33" s="12">
        <f aca="true" t="shared" si="54" ref="M33:M38">SUM(X33*135,Y33)</f>
        <v>1513</v>
      </c>
      <c r="N33" s="12">
        <f aca="true" t="shared" si="55" ref="N33:N38">SUM(Z33*135,AA33)</f>
        <v>1660</v>
      </c>
      <c r="O33" s="19"/>
      <c r="P33">
        <v>10</v>
      </c>
      <c r="Q33">
        <v>46</v>
      </c>
      <c r="R33">
        <v>10</v>
      </c>
      <c r="S33">
        <v>121</v>
      </c>
      <c r="T33">
        <v>8</v>
      </c>
      <c r="U33">
        <v>49</v>
      </c>
      <c r="V33">
        <v>8</v>
      </c>
      <c r="W33">
        <v>76</v>
      </c>
      <c r="X33">
        <v>11</v>
      </c>
      <c r="Y33">
        <v>28</v>
      </c>
      <c r="Z33">
        <v>12</v>
      </c>
      <c r="AA33" s="14">
        <v>40</v>
      </c>
      <c r="AB33" s="15">
        <f aca="true" t="shared" si="56" ref="AB33:AB38">IF(E33=1,20,0)</f>
        <v>0</v>
      </c>
      <c r="AC33" s="15">
        <f aca="true" t="shared" si="57" ref="AC33:AC38">IF(E33=2,17,0)</f>
        <v>0</v>
      </c>
      <c r="AD33" s="15">
        <f aca="true" t="shared" si="58" ref="AD33:AD38">IF(E33=3,15,0)</f>
        <v>0</v>
      </c>
      <c r="AE33" s="15">
        <f aca="true" t="shared" si="59" ref="AE33:AE38">IF(E33=4,13,0)</f>
        <v>0</v>
      </c>
      <c r="AF33" s="15">
        <f aca="true" t="shared" si="60" ref="AF33:AF38">IF(E33=5,11,0)</f>
        <v>0</v>
      </c>
      <c r="AG33" s="15">
        <f aca="true" t="shared" si="61" ref="AG33:AG38">IF(E33=6,10,0)</f>
        <v>0</v>
      </c>
      <c r="AH33" s="15">
        <f aca="true" t="shared" si="62" ref="AH33:AH38">IF(E33=7,9,0)</f>
        <v>0</v>
      </c>
      <c r="AI33" s="15">
        <f aca="true" t="shared" si="63" ref="AI33:AI38">IF(E33=8,8,0)</f>
        <v>0</v>
      </c>
      <c r="AJ33" s="15">
        <f aca="true" t="shared" si="64" ref="AJ33:AJ38">IF(E33=9,7,0)</f>
        <v>0</v>
      </c>
      <c r="AK33" s="15">
        <f aca="true" t="shared" si="65" ref="AK33:AK38">IF(E33=10,6,0)</f>
        <v>0</v>
      </c>
      <c r="AL33" s="15">
        <f aca="true" t="shared" si="66" ref="AL33:AL38">IF(E33=11,5,0)</f>
        <v>0</v>
      </c>
      <c r="AM33" s="15">
        <f aca="true" t="shared" si="67" ref="AM33:AM38">IF(E33=12,4,0)</f>
        <v>0</v>
      </c>
      <c r="AN33" s="15">
        <f aca="true" t="shared" si="68" ref="AN33:AN38">IF(E33=13,3,0)</f>
        <v>0</v>
      </c>
      <c r="AO33" s="15">
        <f aca="true" t="shared" si="69" ref="AO33:AO38">IF(E33=14,2,0)</f>
        <v>0</v>
      </c>
      <c r="AP33" s="15">
        <f aca="true" t="shared" si="70" ref="AP33:AP38">IF(E33=15,1,0)</f>
        <v>0</v>
      </c>
      <c r="AQ33" s="16"/>
      <c r="AR33" s="22"/>
      <c r="AS33" s="22"/>
      <c r="AT33" s="22"/>
      <c r="AU33" s="22"/>
      <c r="AV33" s="22"/>
      <c r="AW33" s="22"/>
      <c r="AX33" s="23">
        <f t="shared" si="24"/>
        <v>0</v>
      </c>
    </row>
    <row r="34" spans="1:50" ht="18.75">
      <c r="A34" s="7">
        <f t="shared" si="0"/>
        <v>32</v>
      </c>
      <c r="B34" s="17"/>
      <c r="C34" s="17"/>
      <c r="D34" s="17" t="s">
        <v>37</v>
      </c>
      <c r="E34" s="9">
        <f>COUNTIF(F$3:F34,F34)</f>
        <v>32</v>
      </c>
      <c r="F34" s="17" t="s">
        <v>157</v>
      </c>
      <c r="G34" s="18">
        <f t="shared" si="48"/>
        <v>8463</v>
      </c>
      <c r="H34" s="11" t="str">
        <f t="shared" si="49"/>
        <v>32º-C-1/24</v>
      </c>
      <c r="I34" s="12">
        <f t="shared" si="50"/>
        <v>1514</v>
      </c>
      <c r="J34" s="12">
        <f t="shared" si="51"/>
        <v>1520</v>
      </c>
      <c r="K34" s="12">
        <f t="shared" si="52"/>
        <v>1508</v>
      </c>
      <c r="L34" s="12">
        <f t="shared" si="53"/>
        <v>1244</v>
      </c>
      <c r="M34" s="12">
        <f t="shared" si="54"/>
        <v>1349</v>
      </c>
      <c r="N34" s="12">
        <f t="shared" si="55"/>
        <v>1328</v>
      </c>
      <c r="O34" s="19"/>
      <c r="P34">
        <v>9</v>
      </c>
      <c r="Q34">
        <v>119</v>
      </c>
      <c r="R34">
        <v>9</v>
      </c>
      <c r="S34">
        <v>125</v>
      </c>
      <c r="T34">
        <v>7</v>
      </c>
      <c r="U34">
        <v>136</v>
      </c>
      <c r="V34">
        <v>6</v>
      </c>
      <c r="W34">
        <v>68</v>
      </c>
      <c r="X34">
        <v>9</v>
      </c>
      <c r="Y34">
        <v>134</v>
      </c>
      <c r="Z34">
        <v>9</v>
      </c>
      <c r="AA34" s="14">
        <v>113</v>
      </c>
      <c r="AB34" s="15">
        <f t="shared" si="56"/>
        <v>0</v>
      </c>
      <c r="AC34" s="15">
        <f t="shared" si="57"/>
        <v>0</v>
      </c>
      <c r="AD34" s="15">
        <f t="shared" si="58"/>
        <v>0</v>
      </c>
      <c r="AE34" s="15">
        <f t="shared" si="59"/>
        <v>0</v>
      </c>
      <c r="AF34" s="15">
        <f t="shared" si="60"/>
        <v>0</v>
      </c>
      <c r="AG34" s="15">
        <f t="shared" si="61"/>
        <v>0</v>
      </c>
      <c r="AH34" s="15">
        <f t="shared" si="62"/>
        <v>0</v>
      </c>
      <c r="AI34" s="15">
        <f t="shared" si="63"/>
        <v>0</v>
      </c>
      <c r="AJ34" s="15">
        <f t="shared" si="64"/>
        <v>0</v>
      </c>
      <c r="AK34" s="15">
        <f t="shared" si="65"/>
        <v>0</v>
      </c>
      <c r="AL34" s="15">
        <f t="shared" si="66"/>
        <v>0</v>
      </c>
      <c r="AM34" s="15">
        <f t="shared" si="67"/>
        <v>0</v>
      </c>
      <c r="AN34" s="15">
        <f t="shared" si="68"/>
        <v>0</v>
      </c>
      <c r="AO34" s="15">
        <f t="shared" si="69"/>
        <v>0</v>
      </c>
      <c r="AP34" s="15">
        <f t="shared" si="70"/>
        <v>0</v>
      </c>
      <c r="AQ34" s="16"/>
      <c r="AR34" s="22"/>
      <c r="AS34" s="22"/>
      <c r="AT34" s="22"/>
      <c r="AU34" s="22"/>
      <c r="AV34" s="22"/>
      <c r="AW34" s="22"/>
      <c r="AX34" s="23">
        <f t="shared" si="24"/>
        <v>0</v>
      </c>
    </row>
    <row r="35" spans="1:50" ht="18.75">
      <c r="A35" s="7">
        <f t="shared" si="0"/>
        <v>33</v>
      </c>
      <c r="B35" s="17"/>
      <c r="C35" s="17"/>
      <c r="D35" s="17" t="s">
        <v>37</v>
      </c>
      <c r="E35" s="9">
        <f>COUNTIF(F$3:F35,F35)</f>
        <v>33</v>
      </c>
      <c r="F35" s="17" t="s">
        <v>157</v>
      </c>
      <c r="G35" s="18">
        <f t="shared" si="48"/>
        <v>8509</v>
      </c>
      <c r="H35" s="11" t="str">
        <f t="shared" si="49"/>
        <v>33º-C-1/24</v>
      </c>
      <c r="I35" s="12">
        <f t="shared" si="50"/>
        <v>1503</v>
      </c>
      <c r="J35" s="12">
        <f t="shared" si="51"/>
        <v>1244</v>
      </c>
      <c r="K35" s="12">
        <f t="shared" si="52"/>
        <v>1542</v>
      </c>
      <c r="L35" s="12">
        <f t="shared" si="53"/>
        <v>1432</v>
      </c>
      <c r="M35" s="12">
        <f t="shared" si="54"/>
        <v>1380</v>
      </c>
      <c r="N35" s="12">
        <f t="shared" si="55"/>
        <v>1408</v>
      </c>
      <c r="O35" s="19"/>
      <c r="P35">
        <v>9</v>
      </c>
      <c r="Q35">
        <v>108</v>
      </c>
      <c r="R35">
        <v>8</v>
      </c>
      <c r="S35">
        <v>4</v>
      </c>
      <c r="T35">
        <v>7</v>
      </c>
      <c r="U35">
        <v>170</v>
      </c>
      <c r="V35">
        <v>7</v>
      </c>
      <c r="W35">
        <v>60</v>
      </c>
      <c r="X35">
        <v>10</v>
      </c>
      <c r="Y35">
        <v>30</v>
      </c>
      <c r="Z35">
        <v>10</v>
      </c>
      <c r="AA35" s="14">
        <v>58</v>
      </c>
      <c r="AB35" s="15">
        <f t="shared" si="56"/>
        <v>0</v>
      </c>
      <c r="AC35" s="15">
        <f t="shared" si="57"/>
        <v>0</v>
      </c>
      <c r="AD35" s="15">
        <f t="shared" si="58"/>
        <v>0</v>
      </c>
      <c r="AE35" s="15">
        <f t="shared" si="59"/>
        <v>0</v>
      </c>
      <c r="AF35" s="15">
        <f t="shared" si="60"/>
        <v>0</v>
      </c>
      <c r="AG35" s="15">
        <f t="shared" si="61"/>
        <v>0</v>
      </c>
      <c r="AH35" s="15">
        <f t="shared" si="62"/>
        <v>0</v>
      </c>
      <c r="AI35" s="15">
        <f t="shared" si="63"/>
        <v>0</v>
      </c>
      <c r="AJ35" s="15">
        <f t="shared" si="64"/>
        <v>0</v>
      </c>
      <c r="AK35" s="15">
        <f t="shared" si="65"/>
        <v>0</v>
      </c>
      <c r="AL35" s="15">
        <f t="shared" si="66"/>
        <v>0</v>
      </c>
      <c r="AM35" s="15">
        <f t="shared" si="67"/>
        <v>0</v>
      </c>
      <c r="AN35" s="15">
        <f t="shared" si="68"/>
        <v>0</v>
      </c>
      <c r="AO35" s="15">
        <f t="shared" si="69"/>
        <v>0</v>
      </c>
      <c r="AP35" s="15">
        <f t="shared" si="70"/>
        <v>0</v>
      </c>
      <c r="AQ35" s="16"/>
      <c r="AR35" s="22"/>
      <c r="AS35" s="22"/>
      <c r="AT35" s="22"/>
      <c r="AU35" s="22"/>
      <c r="AV35" s="22"/>
      <c r="AW35" s="22"/>
      <c r="AX35" s="23">
        <f t="shared" si="24"/>
        <v>0</v>
      </c>
    </row>
    <row r="36" spans="1:50" ht="18.75">
      <c r="A36" s="7">
        <f t="shared" si="0"/>
        <v>34</v>
      </c>
      <c r="B36" s="17"/>
      <c r="C36" s="17"/>
      <c r="D36" s="17" t="s">
        <v>37</v>
      </c>
      <c r="E36" s="9">
        <f>COUNTIF(F$3:F36,F36)</f>
        <v>34</v>
      </c>
      <c r="F36" s="17" t="s">
        <v>157</v>
      </c>
      <c r="G36" s="18">
        <f t="shared" si="48"/>
        <v>8509</v>
      </c>
      <c r="H36" s="11" t="str">
        <f t="shared" si="49"/>
        <v>34º-C-1/24</v>
      </c>
      <c r="I36" s="12">
        <f t="shared" si="50"/>
        <v>1274</v>
      </c>
      <c r="J36" s="12">
        <f t="shared" si="51"/>
        <v>1220</v>
      </c>
      <c r="K36" s="12">
        <f t="shared" si="52"/>
        <v>1763</v>
      </c>
      <c r="L36" s="12">
        <f t="shared" si="53"/>
        <v>1438</v>
      </c>
      <c r="M36" s="12">
        <f t="shared" si="54"/>
        <v>1302</v>
      </c>
      <c r="N36" s="12">
        <f t="shared" si="55"/>
        <v>1512</v>
      </c>
      <c r="O36" s="19"/>
      <c r="P36">
        <v>8</v>
      </c>
      <c r="Q36">
        <v>34</v>
      </c>
      <c r="R36">
        <v>7</v>
      </c>
      <c r="S36">
        <v>135</v>
      </c>
      <c r="T36">
        <v>8</v>
      </c>
      <c r="U36">
        <v>195</v>
      </c>
      <c r="V36">
        <v>7</v>
      </c>
      <c r="W36">
        <v>66</v>
      </c>
      <c r="X36">
        <v>9</v>
      </c>
      <c r="Y36">
        <v>87</v>
      </c>
      <c r="Z36">
        <v>11</v>
      </c>
      <c r="AA36" s="14">
        <v>27</v>
      </c>
      <c r="AB36" s="15">
        <f t="shared" si="56"/>
        <v>0</v>
      </c>
      <c r="AC36" s="15">
        <f t="shared" si="57"/>
        <v>0</v>
      </c>
      <c r="AD36" s="15">
        <f t="shared" si="58"/>
        <v>0</v>
      </c>
      <c r="AE36" s="15">
        <f t="shared" si="59"/>
        <v>0</v>
      </c>
      <c r="AF36" s="15">
        <f t="shared" si="60"/>
        <v>0</v>
      </c>
      <c r="AG36" s="15">
        <f t="shared" si="61"/>
        <v>0</v>
      </c>
      <c r="AH36" s="15">
        <f t="shared" si="62"/>
        <v>0</v>
      </c>
      <c r="AI36" s="15">
        <f t="shared" si="63"/>
        <v>0</v>
      </c>
      <c r="AJ36" s="15">
        <f t="shared" si="64"/>
        <v>0</v>
      </c>
      <c r="AK36" s="15">
        <f t="shared" si="65"/>
        <v>0</v>
      </c>
      <c r="AL36" s="15">
        <f t="shared" si="66"/>
        <v>0</v>
      </c>
      <c r="AM36" s="15">
        <f t="shared" si="67"/>
        <v>0</v>
      </c>
      <c r="AN36" s="15">
        <f t="shared" si="68"/>
        <v>0</v>
      </c>
      <c r="AO36" s="15">
        <f t="shared" si="69"/>
        <v>0</v>
      </c>
      <c r="AP36" s="15">
        <f t="shared" si="70"/>
        <v>0</v>
      </c>
      <c r="AQ36" s="16"/>
      <c r="AR36" s="22"/>
      <c r="AS36" s="22"/>
      <c r="AT36" s="22"/>
      <c r="AU36" s="22"/>
      <c r="AV36" s="22"/>
      <c r="AW36" s="22"/>
      <c r="AX36" s="23">
        <f t="shared" si="24"/>
        <v>0</v>
      </c>
    </row>
    <row r="37" spans="1:50" ht="18.75">
      <c r="A37" s="7">
        <f t="shared" si="0"/>
        <v>35</v>
      </c>
      <c r="B37" s="17"/>
      <c r="C37" s="17"/>
      <c r="D37" s="17" t="s">
        <v>37</v>
      </c>
      <c r="E37" s="9">
        <f>COUNTIF(F$3:F37,F37)</f>
        <v>35</v>
      </c>
      <c r="F37" s="17" t="s">
        <v>157</v>
      </c>
      <c r="G37" s="18">
        <f t="shared" si="48"/>
        <v>9389</v>
      </c>
      <c r="H37" s="11" t="str">
        <f t="shared" si="49"/>
        <v>35º-C-1/24</v>
      </c>
      <c r="I37" s="12">
        <f t="shared" si="50"/>
        <v>1558</v>
      </c>
      <c r="J37" s="12">
        <f t="shared" si="51"/>
        <v>1482</v>
      </c>
      <c r="K37" s="12">
        <f t="shared" si="52"/>
        <v>1578</v>
      </c>
      <c r="L37" s="12">
        <f t="shared" si="53"/>
        <v>1629</v>
      </c>
      <c r="M37" s="12">
        <f t="shared" si="54"/>
        <v>1552</v>
      </c>
      <c r="N37" s="12">
        <f t="shared" si="55"/>
        <v>1590</v>
      </c>
      <c r="O37" s="19"/>
      <c r="P37">
        <v>10</v>
      </c>
      <c r="Q37">
        <v>8</v>
      </c>
      <c r="R37">
        <v>9</v>
      </c>
      <c r="S37">
        <v>87</v>
      </c>
      <c r="T37">
        <v>8</v>
      </c>
      <c r="U37">
        <v>10</v>
      </c>
      <c r="V37">
        <v>8</v>
      </c>
      <c r="W37">
        <v>61</v>
      </c>
      <c r="X37">
        <v>11</v>
      </c>
      <c r="Y37">
        <v>67</v>
      </c>
      <c r="Z37">
        <v>11</v>
      </c>
      <c r="AA37" s="14">
        <v>105</v>
      </c>
      <c r="AB37" s="15">
        <f t="shared" si="56"/>
        <v>0</v>
      </c>
      <c r="AC37" s="15">
        <f t="shared" si="57"/>
        <v>0</v>
      </c>
      <c r="AD37" s="15">
        <f t="shared" si="58"/>
        <v>0</v>
      </c>
      <c r="AE37" s="15">
        <f t="shared" si="59"/>
        <v>0</v>
      </c>
      <c r="AF37" s="15">
        <f t="shared" si="60"/>
        <v>0</v>
      </c>
      <c r="AG37" s="15">
        <f t="shared" si="61"/>
        <v>0</v>
      </c>
      <c r="AH37" s="15">
        <f t="shared" si="62"/>
        <v>0</v>
      </c>
      <c r="AI37" s="15">
        <f t="shared" si="63"/>
        <v>0</v>
      </c>
      <c r="AJ37" s="15">
        <f t="shared" si="64"/>
        <v>0</v>
      </c>
      <c r="AK37" s="15">
        <f t="shared" si="65"/>
        <v>0</v>
      </c>
      <c r="AL37" s="15">
        <f t="shared" si="66"/>
        <v>0</v>
      </c>
      <c r="AM37" s="15">
        <f t="shared" si="67"/>
        <v>0</v>
      </c>
      <c r="AN37" s="15">
        <f t="shared" si="68"/>
        <v>0</v>
      </c>
      <c r="AO37" s="15">
        <f t="shared" si="69"/>
        <v>0</v>
      </c>
      <c r="AP37" s="15">
        <f t="shared" si="70"/>
        <v>0</v>
      </c>
      <c r="AQ37" s="16"/>
      <c r="AR37" s="22"/>
      <c r="AS37" s="22"/>
      <c r="AT37" s="22"/>
      <c r="AU37" s="22"/>
      <c r="AV37" s="22"/>
      <c r="AW37" s="22"/>
      <c r="AX37" s="23">
        <f t="shared" si="24"/>
        <v>0</v>
      </c>
    </row>
    <row r="38" spans="1:50" ht="18.75">
      <c r="A38" s="7">
        <f t="shared" si="0"/>
        <v>36</v>
      </c>
      <c r="B38" s="17"/>
      <c r="C38" s="17"/>
      <c r="D38" s="17" t="s">
        <v>37</v>
      </c>
      <c r="E38" s="9">
        <f>COUNTIF(F$3:F38,F38)</f>
        <v>36</v>
      </c>
      <c r="F38" s="17" t="s">
        <v>157</v>
      </c>
      <c r="G38" s="18">
        <f t="shared" si="48"/>
        <v>7239</v>
      </c>
      <c r="H38" s="11" t="str">
        <f t="shared" si="49"/>
        <v>36º-C-1/24</v>
      </c>
      <c r="I38" s="12">
        <f t="shared" si="50"/>
        <v>934</v>
      </c>
      <c r="J38" s="12">
        <f t="shared" si="51"/>
        <v>1198</v>
      </c>
      <c r="K38" s="12">
        <f t="shared" si="52"/>
        <v>1422</v>
      </c>
      <c r="L38" s="12">
        <f t="shared" si="53"/>
        <v>1252</v>
      </c>
      <c r="M38" s="12">
        <f t="shared" si="54"/>
        <v>1161</v>
      </c>
      <c r="N38" s="12">
        <f t="shared" si="55"/>
        <v>1272</v>
      </c>
      <c r="O38" s="19"/>
      <c r="P38">
        <v>6</v>
      </c>
      <c r="Q38">
        <v>4</v>
      </c>
      <c r="R38">
        <v>7</v>
      </c>
      <c r="S38">
        <v>113</v>
      </c>
      <c r="T38">
        <v>7</v>
      </c>
      <c r="U38">
        <v>50</v>
      </c>
      <c r="V38">
        <v>6</v>
      </c>
      <c r="W38">
        <v>76</v>
      </c>
      <c r="X38">
        <v>8</v>
      </c>
      <c r="Y38">
        <v>81</v>
      </c>
      <c r="Z38">
        <v>9</v>
      </c>
      <c r="AA38" s="14">
        <v>57</v>
      </c>
      <c r="AB38" s="15">
        <f t="shared" si="56"/>
        <v>0</v>
      </c>
      <c r="AC38" s="15">
        <f t="shared" si="57"/>
        <v>0</v>
      </c>
      <c r="AD38" s="15">
        <f t="shared" si="58"/>
        <v>0</v>
      </c>
      <c r="AE38" s="15">
        <f t="shared" si="59"/>
        <v>0</v>
      </c>
      <c r="AF38" s="15">
        <f t="shared" si="60"/>
        <v>0</v>
      </c>
      <c r="AG38" s="15">
        <f t="shared" si="61"/>
        <v>0</v>
      </c>
      <c r="AH38" s="15">
        <f t="shared" si="62"/>
        <v>0</v>
      </c>
      <c r="AI38" s="15">
        <f t="shared" si="63"/>
        <v>0</v>
      </c>
      <c r="AJ38" s="15">
        <f t="shared" si="64"/>
        <v>0</v>
      </c>
      <c r="AK38" s="15">
        <f t="shared" si="65"/>
        <v>0</v>
      </c>
      <c r="AL38" s="15">
        <f t="shared" si="66"/>
        <v>0</v>
      </c>
      <c r="AM38" s="15">
        <f t="shared" si="67"/>
        <v>0</v>
      </c>
      <c r="AN38" s="15">
        <f t="shared" si="68"/>
        <v>0</v>
      </c>
      <c r="AO38" s="15">
        <f t="shared" si="69"/>
        <v>0</v>
      </c>
      <c r="AP38" s="15">
        <f t="shared" si="70"/>
        <v>0</v>
      </c>
      <c r="AQ38" s="16"/>
      <c r="AR38" s="22"/>
      <c r="AS38" s="22"/>
      <c r="AT38" s="22"/>
      <c r="AU38" s="22"/>
      <c r="AV38" s="22"/>
      <c r="AW38" s="22"/>
      <c r="AX38" s="23">
        <f t="shared" si="24"/>
        <v>0</v>
      </c>
    </row>
    <row r="39" spans="1:50" ht="18.75">
      <c r="A39" s="7">
        <f t="shared" si="0"/>
        <v>37</v>
      </c>
      <c r="B39" s="17"/>
      <c r="C39" s="17"/>
      <c r="D39" s="17"/>
      <c r="E39" s="9"/>
      <c r="F39" s="17" t="s">
        <v>157</v>
      </c>
      <c r="G39" s="18"/>
      <c r="H39" s="11"/>
      <c r="I39" s="12"/>
      <c r="J39" s="12"/>
      <c r="K39" s="12"/>
      <c r="L39" s="12"/>
      <c r="M39" s="12"/>
      <c r="N39" s="12"/>
      <c r="O39" s="19"/>
      <c r="AA39" s="14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  <c r="AR39" s="22"/>
      <c r="AS39" s="22"/>
      <c r="AT39" s="22"/>
      <c r="AU39" s="22"/>
      <c r="AV39" s="22"/>
      <c r="AW39" s="22"/>
      <c r="AX39" s="23">
        <f t="shared" si="24"/>
        <v>0</v>
      </c>
    </row>
    <row r="40" spans="1:50" ht="18.75">
      <c r="A40" s="7">
        <f t="shared" si="0"/>
        <v>38</v>
      </c>
      <c r="B40" s="17"/>
      <c r="C40" s="17"/>
      <c r="D40" s="17" t="s">
        <v>37</v>
      </c>
      <c r="E40" s="9">
        <f>COUNTIF(F$3:F40,F40)</f>
        <v>38</v>
      </c>
      <c r="F40" s="17" t="s">
        <v>157</v>
      </c>
      <c r="G40" s="18">
        <f>SUM(I40:O40)</f>
        <v>9086</v>
      </c>
      <c r="H40" s="11" t="str">
        <f>CONCATENATE(E40,"º-",F40)</f>
        <v>38º-C-1/24</v>
      </c>
      <c r="I40" s="12">
        <f>SUM(P40*155,Q40)</f>
        <v>1359</v>
      </c>
      <c r="J40" s="12">
        <f>SUM(R40*155,S40)</f>
        <v>1652</v>
      </c>
      <c r="K40" s="12">
        <f>SUM(T40*196,U40)</f>
        <v>1627</v>
      </c>
      <c r="L40" s="12">
        <f>SUM(V40*196,W40)</f>
        <v>1607</v>
      </c>
      <c r="M40" s="12">
        <f>SUM(X40*135,Y40)</f>
        <v>1182</v>
      </c>
      <c r="N40" s="12">
        <f>SUM(Z40*135,AA40)</f>
        <v>1659</v>
      </c>
      <c r="O40" s="19"/>
      <c r="P40">
        <v>8</v>
      </c>
      <c r="Q40">
        <v>119</v>
      </c>
      <c r="R40">
        <v>10</v>
      </c>
      <c r="S40">
        <v>102</v>
      </c>
      <c r="T40">
        <v>8</v>
      </c>
      <c r="U40">
        <v>59</v>
      </c>
      <c r="V40">
        <v>8</v>
      </c>
      <c r="W40">
        <v>39</v>
      </c>
      <c r="X40">
        <v>8</v>
      </c>
      <c r="Y40">
        <v>102</v>
      </c>
      <c r="Z40">
        <v>12</v>
      </c>
      <c r="AA40" s="14">
        <v>39</v>
      </c>
      <c r="AB40" s="15">
        <f>IF(E40=1,20,0)</f>
        <v>0</v>
      </c>
      <c r="AC40" s="15">
        <f>IF(E40=2,17,0)</f>
        <v>0</v>
      </c>
      <c r="AD40" s="15">
        <f>IF(E40=3,15,0)</f>
        <v>0</v>
      </c>
      <c r="AE40" s="15">
        <f>IF(E40=4,13,0)</f>
        <v>0</v>
      </c>
      <c r="AF40" s="15">
        <f>IF(E40=5,11,0)</f>
        <v>0</v>
      </c>
      <c r="AG40" s="15">
        <f>IF(E40=6,10,0)</f>
        <v>0</v>
      </c>
      <c r="AH40" s="15">
        <f>IF(E40=7,9,0)</f>
        <v>0</v>
      </c>
      <c r="AI40" s="15">
        <f>IF(E40=8,8,0)</f>
        <v>0</v>
      </c>
      <c r="AJ40" s="15">
        <f>IF(E40=9,7,0)</f>
        <v>0</v>
      </c>
      <c r="AK40" s="15">
        <f>IF(E40=10,6,0)</f>
        <v>0</v>
      </c>
      <c r="AL40" s="15">
        <f>IF(E40=11,5,0)</f>
        <v>0</v>
      </c>
      <c r="AM40" s="15">
        <f>IF(E40=12,4,0)</f>
        <v>0</v>
      </c>
      <c r="AN40" s="15">
        <f>IF(E40=13,3,0)</f>
        <v>0</v>
      </c>
      <c r="AO40" s="15">
        <f>IF(E40=14,2,0)</f>
        <v>0</v>
      </c>
      <c r="AP40" s="15">
        <f>IF(E40=15,1,0)</f>
        <v>0</v>
      </c>
      <c r="AQ40" s="16"/>
      <c r="AR40" s="22"/>
      <c r="AS40" s="22"/>
      <c r="AT40" s="22"/>
      <c r="AU40" s="22"/>
      <c r="AV40" s="22"/>
      <c r="AW40" s="22"/>
      <c r="AX40" s="23">
        <f t="shared" si="24"/>
        <v>0</v>
      </c>
    </row>
    <row r="41" spans="1:50" ht="18.75">
      <c r="A41" s="7">
        <f t="shared" si="0"/>
        <v>39</v>
      </c>
      <c r="B41" s="17"/>
      <c r="C41" s="17"/>
      <c r="D41" s="17" t="s">
        <v>37</v>
      </c>
      <c r="E41" s="9">
        <f>COUNTIF(F$3:F41,F41)</f>
        <v>39</v>
      </c>
      <c r="F41" s="17" t="s">
        <v>157</v>
      </c>
      <c r="G41" s="18">
        <f>SUM(I41:O41)</f>
        <v>7569</v>
      </c>
      <c r="H41" s="11" t="str">
        <f>CONCATENATE(E41,"º-",F41)</f>
        <v>39º-C-1/24</v>
      </c>
      <c r="I41" s="12">
        <f>SUM(P41*155,Q41)</f>
        <v>1384</v>
      </c>
      <c r="J41" s="12">
        <f>SUM(R41*155,S41)</f>
        <v>1499</v>
      </c>
      <c r="K41" s="12">
        <f>SUM(T41*196,U41)</f>
        <v>1515</v>
      </c>
      <c r="L41" s="12">
        <f>SUM(V41*196,W41)</f>
        <v>1334</v>
      </c>
      <c r="M41" s="12">
        <f>SUM(X41*135,Y41)</f>
        <v>915</v>
      </c>
      <c r="N41" s="12">
        <f>SUM(Z41*135,AA41)</f>
        <v>922</v>
      </c>
      <c r="O41" s="19"/>
      <c r="P41">
        <v>8</v>
      </c>
      <c r="Q41">
        <v>144</v>
      </c>
      <c r="R41">
        <v>9</v>
      </c>
      <c r="S41">
        <v>104</v>
      </c>
      <c r="T41">
        <v>7</v>
      </c>
      <c r="U41">
        <v>143</v>
      </c>
      <c r="V41">
        <v>6</v>
      </c>
      <c r="W41">
        <v>158</v>
      </c>
      <c r="X41">
        <v>6</v>
      </c>
      <c r="Y41">
        <v>105</v>
      </c>
      <c r="Z41">
        <v>6</v>
      </c>
      <c r="AA41" s="14">
        <v>112</v>
      </c>
      <c r="AB41" s="15">
        <f>IF(E41=1,20,0)</f>
        <v>0</v>
      </c>
      <c r="AC41" s="15">
        <f>IF(E41=2,17,0)</f>
        <v>0</v>
      </c>
      <c r="AD41" s="15">
        <f>IF(E41=3,15,0)</f>
        <v>0</v>
      </c>
      <c r="AE41" s="15">
        <f>IF(E41=4,13,0)</f>
        <v>0</v>
      </c>
      <c r="AF41" s="15">
        <f>IF(E41=5,11,0)</f>
        <v>0</v>
      </c>
      <c r="AG41" s="15">
        <f>IF(E41=6,10,0)</f>
        <v>0</v>
      </c>
      <c r="AH41" s="15">
        <f>IF(E41=7,9,0)</f>
        <v>0</v>
      </c>
      <c r="AI41" s="15">
        <f>IF(E41=8,8,0)</f>
        <v>0</v>
      </c>
      <c r="AJ41" s="15">
        <f>IF(E41=9,7,0)</f>
        <v>0</v>
      </c>
      <c r="AK41" s="15">
        <f>IF(E41=10,6,0)</f>
        <v>0</v>
      </c>
      <c r="AL41" s="15">
        <f>IF(E41=11,5,0)</f>
        <v>0</v>
      </c>
      <c r="AM41" s="15">
        <f>IF(E41=12,4,0)</f>
        <v>0</v>
      </c>
      <c r="AN41" s="15">
        <f>IF(E41=13,3,0)</f>
        <v>0</v>
      </c>
      <c r="AO41" s="15">
        <f>IF(E41=14,2,0)</f>
        <v>0</v>
      </c>
      <c r="AP41" s="15">
        <f>IF(E41=15,1,0)</f>
        <v>0</v>
      </c>
      <c r="AQ41" s="16"/>
      <c r="AR41" s="22"/>
      <c r="AS41" s="22"/>
      <c r="AT41" s="22"/>
      <c r="AU41" s="22"/>
      <c r="AV41" s="22"/>
      <c r="AW41" s="22"/>
      <c r="AX41" s="23">
        <f t="shared" si="24"/>
        <v>0</v>
      </c>
    </row>
  </sheetData>
  <sheetProtection/>
  <conditionalFormatting sqref="I3:N41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3:E41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8.00390625" style="0" customWidth="1"/>
    <col min="2" max="2" width="21.28125" style="0" bestFit="1" customWidth="1"/>
    <col min="3" max="3" width="36.28125" style="0" bestFit="1" customWidth="1"/>
    <col min="4" max="4" width="23.7109375" style="0" hidden="1" customWidth="1"/>
    <col min="5" max="5" width="8.7109375" style="0" hidden="1" customWidth="1"/>
    <col min="6" max="6" width="6.421875" style="0" bestFit="1" customWidth="1"/>
    <col min="7" max="7" width="14.57421875" style="0" bestFit="1" customWidth="1"/>
    <col min="8" max="12" width="13.7109375" style="0" bestFit="1" customWidth="1"/>
    <col min="13" max="13" width="6.7109375" style="0" bestFit="1" customWidth="1"/>
    <col min="14" max="14" width="9.7109375" style="0" bestFit="1" customWidth="1"/>
  </cols>
  <sheetData>
    <row r="1" ht="56.25" thickBot="1">
      <c r="A1" s="35" t="s">
        <v>134</v>
      </c>
    </row>
    <row r="2" spans="1:14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6" t="s">
        <v>70</v>
      </c>
      <c r="H2" s="21" t="s">
        <v>71</v>
      </c>
      <c r="I2" s="21" t="s">
        <v>72</v>
      </c>
      <c r="J2" s="21" t="s">
        <v>73</v>
      </c>
      <c r="K2" s="21" t="s">
        <v>74</v>
      </c>
      <c r="L2" s="21" t="s">
        <v>75</v>
      </c>
      <c r="M2" s="21" t="s">
        <v>14</v>
      </c>
      <c r="N2" s="21" t="s">
        <v>76</v>
      </c>
    </row>
    <row r="3" spans="1:14" ht="18">
      <c r="A3" s="7">
        <v>1</v>
      </c>
      <c r="B3" s="8" t="s">
        <v>184</v>
      </c>
      <c r="C3" s="37" t="s">
        <v>84</v>
      </c>
      <c r="D3" s="17" t="s">
        <v>30</v>
      </c>
      <c r="E3" s="9">
        <f>COUNTIF(F$3:F3,F3)</f>
        <v>1</v>
      </c>
      <c r="F3" s="17" t="s">
        <v>134</v>
      </c>
      <c r="G3" s="22">
        <v>26</v>
      </c>
      <c r="H3" s="22">
        <v>18</v>
      </c>
      <c r="I3" s="22">
        <v>30</v>
      </c>
      <c r="J3" s="22"/>
      <c r="K3" s="22"/>
      <c r="L3" s="22"/>
      <c r="M3" s="22"/>
      <c r="N3" s="23">
        <f aca="true" t="shared" si="0" ref="N3:N34">G3+H3+I3+J3+K3+L3+M3</f>
        <v>74</v>
      </c>
    </row>
    <row r="4" spans="1:14" ht="18">
      <c r="A4" s="7">
        <f aca="true" t="shared" si="1" ref="A4:A35">+A3+1</f>
        <v>2</v>
      </c>
      <c r="B4" s="8" t="s">
        <v>27</v>
      </c>
      <c r="C4" s="37" t="s">
        <v>51</v>
      </c>
      <c r="D4" s="17"/>
      <c r="E4" s="9"/>
      <c r="F4" s="17" t="s">
        <v>134</v>
      </c>
      <c r="G4" s="22">
        <v>20</v>
      </c>
      <c r="H4" s="22">
        <v>26</v>
      </c>
      <c r="I4" s="22">
        <v>16</v>
      </c>
      <c r="J4" s="22"/>
      <c r="K4" s="22"/>
      <c r="L4" s="22"/>
      <c r="M4" s="22"/>
      <c r="N4" s="23">
        <f t="shared" si="0"/>
        <v>62</v>
      </c>
    </row>
    <row r="5" spans="1:14" ht="18">
      <c r="A5" s="7">
        <f t="shared" si="1"/>
        <v>3</v>
      </c>
      <c r="B5" s="8" t="s">
        <v>39</v>
      </c>
      <c r="C5" s="37" t="s">
        <v>117</v>
      </c>
      <c r="D5" s="17" t="s">
        <v>30</v>
      </c>
      <c r="E5" s="9">
        <f>COUNTIF(F$3:F5,F5)</f>
        <v>3</v>
      </c>
      <c r="F5" s="17" t="s">
        <v>134</v>
      </c>
      <c r="G5" s="22">
        <v>16</v>
      </c>
      <c r="H5" s="22">
        <v>23</v>
      </c>
      <c r="I5" s="22">
        <v>20</v>
      </c>
      <c r="J5" s="22"/>
      <c r="K5" s="22"/>
      <c r="L5" s="22"/>
      <c r="M5" s="22"/>
      <c r="N5" s="23">
        <f t="shared" si="0"/>
        <v>59</v>
      </c>
    </row>
    <row r="6" spans="1:14" ht="18">
      <c r="A6" s="7">
        <f t="shared" si="1"/>
        <v>4</v>
      </c>
      <c r="B6" s="8" t="s">
        <v>119</v>
      </c>
      <c r="C6" s="37" t="s">
        <v>186</v>
      </c>
      <c r="D6" s="17" t="s">
        <v>30</v>
      </c>
      <c r="E6" s="9">
        <f>COUNTIF(F$3:F6,F6)</f>
        <v>4</v>
      </c>
      <c r="F6" s="17" t="s">
        <v>134</v>
      </c>
      <c r="G6" s="22"/>
      <c r="H6" s="22">
        <v>30</v>
      </c>
      <c r="I6" s="22">
        <v>26</v>
      </c>
      <c r="J6" s="22"/>
      <c r="K6" s="22"/>
      <c r="L6" s="22"/>
      <c r="M6" s="22"/>
      <c r="N6" s="23">
        <f t="shared" si="0"/>
        <v>56</v>
      </c>
    </row>
    <row r="7" spans="1:14" ht="18">
      <c r="A7" s="7">
        <f t="shared" si="1"/>
        <v>5</v>
      </c>
      <c r="B7" s="8" t="s">
        <v>116</v>
      </c>
      <c r="C7" s="37" t="s">
        <v>141</v>
      </c>
      <c r="D7" s="8" t="s">
        <v>30</v>
      </c>
      <c r="E7" s="9">
        <f>COUNTIF(F$3:F11,F7)</f>
        <v>9</v>
      </c>
      <c r="F7" s="17" t="s">
        <v>134</v>
      </c>
      <c r="G7" s="22">
        <v>18</v>
      </c>
      <c r="H7" s="22">
        <v>14</v>
      </c>
      <c r="I7" s="22">
        <v>18</v>
      </c>
      <c r="J7" s="22"/>
      <c r="K7" s="22"/>
      <c r="L7" s="22"/>
      <c r="M7" s="22"/>
      <c r="N7" s="23">
        <f t="shared" si="0"/>
        <v>50</v>
      </c>
    </row>
    <row r="8" spans="1:14" ht="18">
      <c r="A8" s="7">
        <f t="shared" si="1"/>
        <v>6</v>
      </c>
      <c r="B8" s="8" t="s">
        <v>81</v>
      </c>
      <c r="C8" s="37" t="s">
        <v>82</v>
      </c>
      <c r="D8" s="17" t="s">
        <v>30</v>
      </c>
      <c r="E8" s="9">
        <f>COUNTIF(F$3:F8,F8)</f>
        <v>6</v>
      </c>
      <c r="F8" s="17" t="s">
        <v>134</v>
      </c>
      <c r="G8" s="22">
        <v>30</v>
      </c>
      <c r="H8" s="22">
        <v>20</v>
      </c>
      <c r="I8" s="22"/>
      <c r="J8" s="22"/>
      <c r="K8" s="22"/>
      <c r="L8" s="22"/>
      <c r="M8" s="22"/>
      <c r="N8" s="23">
        <f t="shared" si="0"/>
        <v>50</v>
      </c>
    </row>
    <row r="9" spans="1:14" ht="18">
      <c r="A9" s="7">
        <f t="shared" si="1"/>
        <v>7</v>
      </c>
      <c r="B9" s="8" t="s">
        <v>27</v>
      </c>
      <c r="C9" s="37" t="s">
        <v>101</v>
      </c>
      <c r="D9" s="17" t="s">
        <v>30</v>
      </c>
      <c r="E9" s="9">
        <f>COUNTIF(F$3:F9,F9)</f>
        <v>7</v>
      </c>
      <c r="F9" s="17" t="s">
        <v>134</v>
      </c>
      <c r="G9" s="22">
        <v>5</v>
      </c>
      <c r="H9" s="22">
        <v>11</v>
      </c>
      <c r="I9" s="22">
        <v>23</v>
      </c>
      <c r="J9" s="22"/>
      <c r="K9" s="22"/>
      <c r="L9" s="22"/>
      <c r="M9" s="22"/>
      <c r="N9" s="23">
        <f t="shared" si="0"/>
        <v>39</v>
      </c>
    </row>
    <row r="10" spans="1:14" ht="18">
      <c r="A10" s="7">
        <f t="shared" si="1"/>
        <v>8</v>
      </c>
      <c r="B10" s="8" t="s">
        <v>188</v>
      </c>
      <c r="C10" s="37" t="s">
        <v>189</v>
      </c>
      <c r="D10" s="17"/>
      <c r="E10" s="9"/>
      <c r="F10" s="17" t="s">
        <v>134</v>
      </c>
      <c r="G10" s="22">
        <v>12</v>
      </c>
      <c r="H10" s="22">
        <v>12</v>
      </c>
      <c r="I10" s="22">
        <v>14</v>
      </c>
      <c r="J10" s="22"/>
      <c r="K10" s="22"/>
      <c r="L10" s="22"/>
      <c r="M10" s="22"/>
      <c r="N10" s="23">
        <f t="shared" si="0"/>
        <v>38</v>
      </c>
    </row>
    <row r="11" spans="1:14" ht="18">
      <c r="A11" s="7">
        <f t="shared" si="1"/>
        <v>9</v>
      </c>
      <c r="B11" s="8" t="s">
        <v>61</v>
      </c>
      <c r="C11" s="37" t="s">
        <v>122</v>
      </c>
      <c r="D11" s="17" t="s">
        <v>30</v>
      </c>
      <c r="E11" s="9">
        <f>COUNTIF(F$3:F11,F11)</f>
        <v>9</v>
      </c>
      <c r="F11" s="17" t="s">
        <v>134</v>
      </c>
      <c r="G11" s="22">
        <v>0</v>
      </c>
      <c r="H11" s="22">
        <v>5</v>
      </c>
      <c r="I11" s="22">
        <v>30</v>
      </c>
      <c r="J11" s="22"/>
      <c r="K11" s="22"/>
      <c r="L11" s="22"/>
      <c r="M11" s="22"/>
      <c r="N11" s="23">
        <f t="shared" si="0"/>
        <v>35</v>
      </c>
    </row>
    <row r="12" spans="1:14" ht="18">
      <c r="A12" s="7">
        <f t="shared" si="1"/>
        <v>10</v>
      </c>
      <c r="B12" s="8" t="s">
        <v>27</v>
      </c>
      <c r="C12" s="37" t="s">
        <v>112</v>
      </c>
      <c r="D12" s="17" t="s">
        <v>45</v>
      </c>
      <c r="E12" s="9">
        <f>COUNTIF(F$3:F12,F12)</f>
        <v>10</v>
      </c>
      <c r="F12" s="17" t="s">
        <v>134</v>
      </c>
      <c r="G12" s="22">
        <v>11</v>
      </c>
      <c r="H12" s="22">
        <v>13</v>
      </c>
      <c r="I12" s="22">
        <v>8</v>
      </c>
      <c r="J12" s="22"/>
      <c r="K12" s="22"/>
      <c r="L12" s="22"/>
      <c r="M12" s="22"/>
      <c r="N12" s="23">
        <f t="shared" si="0"/>
        <v>32</v>
      </c>
    </row>
    <row r="13" spans="1:14" ht="18">
      <c r="A13" s="7">
        <f t="shared" si="1"/>
        <v>11</v>
      </c>
      <c r="B13" s="8" t="s">
        <v>27</v>
      </c>
      <c r="C13" s="37" t="s">
        <v>106</v>
      </c>
      <c r="D13" s="17" t="s">
        <v>30</v>
      </c>
      <c r="E13" s="9">
        <f>COUNTIF(F$3:F13,F13)</f>
        <v>11</v>
      </c>
      <c r="F13" s="17" t="s">
        <v>134</v>
      </c>
      <c r="G13" s="22">
        <v>13</v>
      </c>
      <c r="H13" s="22">
        <v>3</v>
      </c>
      <c r="I13" s="22">
        <v>12</v>
      </c>
      <c r="J13" s="22"/>
      <c r="K13" s="22"/>
      <c r="L13" s="22"/>
      <c r="M13" s="22"/>
      <c r="N13" s="23">
        <f t="shared" si="0"/>
        <v>28</v>
      </c>
    </row>
    <row r="14" spans="1:14" ht="18">
      <c r="A14" s="7">
        <f t="shared" si="1"/>
        <v>12</v>
      </c>
      <c r="B14" s="8" t="s">
        <v>97</v>
      </c>
      <c r="C14" s="37" t="s">
        <v>62</v>
      </c>
      <c r="D14" s="17" t="s">
        <v>45</v>
      </c>
      <c r="E14" s="9">
        <f>COUNTIF(F$3:F14,F14)</f>
        <v>12</v>
      </c>
      <c r="F14" s="17" t="s">
        <v>134</v>
      </c>
      <c r="G14" s="22">
        <v>23</v>
      </c>
      <c r="H14" s="22"/>
      <c r="I14" s="22"/>
      <c r="J14" s="22"/>
      <c r="K14" s="22"/>
      <c r="L14" s="22"/>
      <c r="M14" s="22"/>
      <c r="N14" s="23">
        <f t="shared" si="0"/>
        <v>23</v>
      </c>
    </row>
    <row r="15" spans="1:14" ht="18">
      <c r="A15" s="7">
        <f t="shared" si="1"/>
        <v>13</v>
      </c>
      <c r="B15" s="8" t="s">
        <v>41</v>
      </c>
      <c r="C15" s="37" t="s">
        <v>50</v>
      </c>
      <c r="D15" s="17" t="s">
        <v>30</v>
      </c>
      <c r="E15" s="9">
        <f>COUNTIF(F$3:F15,F15)</f>
        <v>13</v>
      </c>
      <c r="F15" s="17" t="s">
        <v>134</v>
      </c>
      <c r="G15" s="22">
        <v>3</v>
      </c>
      <c r="H15" s="22">
        <v>7</v>
      </c>
      <c r="I15" s="22">
        <v>13</v>
      </c>
      <c r="J15" s="22"/>
      <c r="K15" s="22"/>
      <c r="L15" s="22"/>
      <c r="M15" s="22"/>
      <c r="N15" s="23">
        <f t="shared" si="0"/>
        <v>23</v>
      </c>
    </row>
    <row r="16" spans="1:14" ht="18">
      <c r="A16" s="7">
        <f t="shared" si="1"/>
        <v>14</v>
      </c>
      <c r="B16" s="8" t="s">
        <v>27</v>
      </c>
      <c r="C16" s="37" t="s">
        <v>165</v>
      </c>
      <c r="D16" s="17" t="s">
        <v>30</v>
      </c>
      <c r="E16" s="9">
        <f>COUNTIF(F$3:F16,F16)</f>
        <v>14</v>
      </c>
      <c r="F16" s="17" t="s">
        <v>134</v>
      </c>
      <c r="G16" s="22"/>
      <c r="H16" s="22">
        <v>10</v>
      </c>
      <c r="I16" s="22">
        <v>6</v>
      </c>
      <c r="J16" s="22"/>
      <c r="K16" s="22"/>
      <c r="L16" s="22"/>
      <c r="M16" s="22"/>
      <c r="N16" s="23">
        <f t="shared" si="0"/>
        <v>16</v>
      </c>
    </row>
    <row r="17" spans="1:14" ht="18">
      <c r="A17" s="7">
        <f t="shared" si="1"/>
        <v>15</v>
      </c>
      <c r="B17" s="8" t="s">
        <v>158</v>
      </c>
      <c r="C17" s="38" t="s">
        <v>159</v>
      </c>
      <c r="D17" s="17"/>
      <c r="E17" s="9"/>
      <c r="F17" s="17" t="s">
        <v>134</v>
      </c>
      <c r="G17" s="22"/>
      <c r="H17" s="22">
        <v>16</v>
      </c>
      <c r="I17" s="22"/>
      <c r="J17" s="22"/>
      <c r="K17" s="22"/>
      <c r="L17" s="22"/>
      <c r="M17" s="22"/>
      <c r="N17" s="23">
        <f t="shared" si="0"/>
        <v>16</v>
      </c>
    </row>
    <row r="18" spans="1:14" ht="18">
      <c r="A18" s="7">
        <f t="shared" si="1"/>
        <v>16</v>
      </c>
      <c r="B18" s="8" t="s">
        <v>27</v>
      </c>
      <c r="C18" s="38" t="s">
        <v>55</v>
      </c>
      <c r="D18" s="17" t="s">
        <v>45</v>
      </c>
      <c r="E18" s="9">
        <f>COUNTIF(F$3:F18,F18)</f>
        <v>16</v>
      </c>
      <c r="F18" s="17" t="s">
        <v>134</v>
      </c>
      <c r="G18" s="22">
        <v>14</v>
      </c>
      <c r="H18" s="22"/>
      <c r="I18" s="22"/>
      <c r="J18" s="22"/>
      <c r="K18" s="22"/>
      <c r="L18" s="22"/>
      <c r="M18" s="22"/>
      <c r="N18" s="23">
        <f t="shared" si="0"/>
        <v>14</v>
      </c>
    </row>
    <row r="19" spans="1:14" ht="18">
      <c r="A19" s="7">
        <f t="shared" si="1"/>
        <v>17</v>
      </c>
      <c r="B19" s="8" t="s">
        <v>81</v>
      </c>
      <c r="C19" s="38" t="s">
        <v>111</v>
      </c>
      <c r="D19" s="17"/>
      <c r="E19" s="9"/>
      <c r="F19" s="17" t="s">
        <v>134</v>
      </c>
      <c r="G19" s="22">
        <v>10</v>
      </c>
      <c r="H19" s="22">
        <v>4</v>
      </c>
      <c r="I19" s="22"/>
      <c r="J19" s="22"/>
      <c r="K19" s="22"/>
      <c r="L19" s="22"/>
      <c r="M19" s="22"/>
      <c r="N19" s="23">
        <f t="shared" si="0"/>
        <v>14</v>
      </c>
    </row>
    <row r="20" spans="1:14" ht="18">
      <c r="A20" s="7">
        <f t="shared" si="1"/>
        <v>18</v>
      </c>
      <c r="B20" s="8" t="s">
        <v>118</v>
      </c>
      <c r="C20" s="38" t="s">
        <v>109</v>
      </c>
      <c r="D20" s="17" t="s">
        <v>45</v>
      </c>
      <c r="E20" s="9">
        <f>COUNTIF(F$3:F20,F20)</f>
        <v>18</v>
      </c>
      <c r="F20" s="17" t="s">
        <v>134</v>
      </c>
      <c r="G20" s="22">
        <v>9</v>
      </c>
      <c r="H20" s="22"/>
      <c r="I20" s="22">
        <v>4</v>
      </c>
      <c r="J20" s="22"/>
      <c r="K20" s="22"/>
      <c r="L20" s="22"/>
      <c r="M20" s="22"/>
      <c r="N20" s="23">
        <f t="shared" si="0"/>
        <v>13</v>
      </c>
    </row>
    <row r="21" spans="1:14" ht="18">
      <c r="A21" s="7">
        <f t="shared" si="1"/>
        <v>19</v>
      </c>
      <c r="B21" s="8" t="s">
        <v>39</v>
      </c>
      <c r="C21" s="37" t="s">
        <v>89</v>
      </c>
      <c r="D21" s="17" t="s">
        <v>60</v>
      </c>
      <c r="E21" s="9">
        <f>COUNTIF(F$3:F21,F21)</f>
        <v>19</v>
      </c>
      <c r="F21" s="17" t="s">
        <v>134</v>
      </c>
      <c r="G21" s="22">
        <v>2</v>
      </c>
      <c r="H21" s="22"/>
      <c r="I21" s="22">
        <v>11</v>
      </c>
      <c r="J21" s="22"/>
      <c r="K21" s="22"/>
      <c r="L21" s="22"/>
      <c r="M21" s="22"/>
      <c r="N21" s="23">
        <f t="shared" si="0"/>
        <v>13</v>
      </c>
    </row>
    <row r="22" spans="1:14" ht="18">
      <c r="A22" s="7">
        <f t="shared" si="1"/>
        <v>20</v>
      </c>
      <c r="B22" s="8" t="s">
        <v>27</v>
      </c>
      <c r="C22" s="37" t="s">
        <v>94</v>
      </c>
      <c r="D22" s="17" t="s">
        <v>30</v>
      </c>
      <c r="E22" s="9">
        <f>COUNTIF(F$3:F22,F22)</f>
        <v>20</v>
      </c>
      <c r="F22" s="17" t="s">
        <v>134</v>
      </c>
      <c r="G22" s="22"/>
      <c r="H22" s="22"/>
      <c r="I22" s="22">
        <v>10</v>
      </c>
      <c r="J22" s="22"/>
      <c r="K22" s="22"/>
      <c r="L22" s="22"/>
      <c r="M22" s="22"/>
      <c r="N22" s="23">
        <f t="shared" si="0"/>
        <v>10</v>
      </c>
    </row>
    <row r="23" spans="1:14" ht="18">
      <c r="A23" s="7">
        <f t="shared" si="1"/>
        <v>21</v>
      </c>
      <c r="B23" s="8" t="s">
        <v>40</v>
      </c>
      <c r="C23" s="37" t="s">
        <v>110</v>
      </c>
      <c r="D23" s="17" t="s">
        <v>30</v>
      </c>
      <c r="E23" s="9">
        <f>COUNTIF(F$3:F23,F23)</f>
        <v>21</v>
      </c>
      <c r="F23" s="17" t="s">
        <v>134</v>
      </c>
      <c r="G23" s="22">
        <v>4</v>
      </c>
      <c r="H23" s="22">
        <v>6</v>
      </c>
      <c r="I23" s="22"/>
      <c r="J23" s="22"/>
      <c r="K23" s="22"/>
      <c r="L23" s="22"/>
      <c r="M23" s="22"/>
      <c r="N23" s="23">
        <f t="shared" si="0"/>
        <v>10</v>
      </c>
    </row>
    <row r="24" spans="1:14" ht="18">
      <c r="A24" s="7">
        <f t="shared" si="1"/>
        <v>22</v>
      </c>
      <c r="B24" s="8" t="s">
        <v>86</v>
      </c>
      <c r="C24" s="37" t="s">
        <v>191</v>
      </c>
      <c r="D24" s="17"/>
      <c r="E24" s="9"/>
      <c r="F24" s="17" t="s">
        <v>134</v>
      </c>
      <c r="G24" s="22">
        <v>0</v>
      </c>
      <c r="H24" s="22">
        <v>0</v>
      </c>
      <c r="I24" s="22">
        <v>9</v>
      </c>
      <c r="J24" s="22"/>
      <c r="K24" s="22"/>
      <c r="L24" s="22"/>
      <c r="M24" s="22"/>
      <c r="N24" s="23">
        <f t="shared" si="0"/>
        <v>9</v>
      </c>
    </row>
    <row r="25" spans="1:14" ht="18">
      <c r="A25" s="7">
        <f t="shared" si="1"/>
        <v>23</v>
      </c>
      <c r="B25" s="8" t="s">
        <v>166</v>
      </c>
      <c r="C25" s="37" t="s">
        <v>167</v>
      </c>
      <c r="D25" s="17" t="s">
        <v>30</v>
      </c>
      <c r="E25" s="9">
        <f>COUNTIF(F$3:F25,F25)</f>
        <v>23</v>
      </c>
      <c r="F25" s="17" t="s">
        <v>134</v>
      </c>
      <c r="G25" s="22"/>
      <c r="H25" s="22">
        <v>9</v>
      </c>
      <c r="I25" s="22"/>
      <c r="J25" s="22"/>
      <c r="K25" s="22"/>
      <c r="L25" s="22"/>
      <c r="M25" s="22"/>
      <c r="N25" s="23">
        <f t="shared" si="0"/>
        <v>9</v>
      </c>
    </row>
    <row r="26" spans="1:14" ht="18">
      <c r="A26" s="7">
        <f t="shared" si="1"/>
        <v>24</v>
      </c>
      <c r="B26" s="8" t="s">
        <v>88</v>
      </c>
      <c r="C26" s="37" t="s">
        <v>56</v>
      </c>
      <c r="D26" s="17" t="s">
        <v>37</v>
      </c>
      <c r="E26" s="9">
        <f>COUNTIF(F$3:F26,F26)</f>
        <v>24</v>
      </c>
      <c r="F26" s="17" t="s">
        <v>134</v>
      </c>
      <c r="G26" s="22">
        <v>0</v>
      </c>
      <c r="H26" s="22">
        <v>8</v>
      </c>
      <c r="I26" s="22"/>
      <c r="J26" s="22"/>
      <c r="K26" s="22"/>
      <c r="L26" s="22"/>
      <c r="M26" s="22"/>
      <c r="N26" s="23">
        <f t="shared" si="0"/>
        <v>8</v>
      </c>
    </row>
    <row r="27" spans="1:14" ht="18">
      <c r="A27" s="7">
        <f t="shared" si="1"/>
        <v>25</v>
      </c>
      <c r="B27" s="8" t="s">
        <v>119</v>
      </c>
      <c r="C27" s="38" t="s">
        <v>120</v>
      </c>
      <c r="D27" s="17" t="s">
        <v>30</v>
      </c>
      <c r="E27" s="9">
        <f>COUNTIF(F$3:F27,F27)</f>
        <v>25</v>
      </c>
      <c r="F27" s="17" t="s">
        <v>134</v>
      </c>
      <c r="G27" s="22">
        <v>8</v>
      </c>
      <c r="H27" s="22"/>
      <c r="I27" s="22"/>
      <c r="J27" s="22"/>
      <c r="K27" s="22"/>
      <c r="L27" s="22"/>
      <c r="M27" s="22"/>
      <c r="N27" s="23">
        <f t="shared" si="0"/>
        <v>8</v>
      </c>
    </row>
    <row r="28" spans="1:14" ht="18">
      <c r="A28" s="7">
        <f t="shared" si="1"/>
        <v>26</v>
      </c>
      <c r="B28" s="8" t="s">
        <v>128</v>
      </c>
      <c r="C28" s="38" t="s">
        <v>144</v>
      </c>
      <c r="D28" s="17"/>
      <c r="E28" s="9"/>
      <c r="F28" s="17" t="s">
        <v>134</v>
      </c>
      <c r="G28" s="22"/>
      <c r="H28" s="22"/>
      <c r="I28" s="22">
        <v>7</v>
      </c>
      <c r="J28" s="22"/>
      <c r="K28" s="22"/>
      <c r="L28" s="22"/>
      <c r="M28" s="22"/>
      <c r="N28" s="23">
        <f t="shared" si="0"/>
        <v>7</v>
      </c>
    </row>
    <row r="29" spans="1:14" ht="18">
      <c r="A29" s="7">
        <f t="shared" si="1"/>
        <v>27</v>
      </c>
      <c r="B29" s="8" t="s">
        <v>27</v>
      </c>
      <c r="C29" s="38" t="s">
        <v>115</v>
      </c>
      <c r="D29" s="17" t="s">
        <v>30</v>
      </c>
      <c r="E29" s="9">
        <f>COUNTIF(F$3:F29,F29)</f>
        <v>27</v>
      </c>
      <c r="F29" s="17" t="s">
        <v>134</v>
      </c>
      <c r="G29" s="22">
        <v>6</v>
      </c>
      <c r="H29" s="22">
        <v>1</v>
      </c>
      <c r="I29" s="22"/>
      <c r="J29" s="22"/>
      <c r="K29" s="22"/>
      <c r="L29" s="22"/>
      <c r="M29" s="22"/>
      <c r="N29" s="23">
        <f t="shared" si="0"/>
        <v>7</v>
      </c>
    </row>
    <row r="30" spans="1:14" ht="18">
      <c r="A30" s="7">
        <f t="shared" si="1"/>
        <v>28</v>
      </c>
      <c r="B30" s="8" t="s">
        <v>118</v>
      </c>
      <c r="C30" s="37" t="s">
        <v>99</v>
      </c>
      <c r="D30" s="17"/>
      <c r="E30" s="9"/>
      <c r="F30" s="17" t="s">
        <v>134</v>
      </c>
      <c r="G30" s="22">
        <v>7</v>
      </c>
      <c r="H30" s="22"/>
      <c r="I30" s="22"/>
      <c r="J30" s="22"/>
      <c r="K30" s="22"/>
      <c r="L30" s="22"/>
      <c r="M30" s="22"/>
      <c r="N30" s="23">
        <f t="shared" si="0"/>
        <v>7</v>
      </c>
    </row>
    <row r="31" spans="1:14" ht="18">
      <c r="A31" s="7">
        <f t="shared" si="1"/>
        <v>29</v>
      </c>
      <c r="B31" s="8" t="s">
        <v>185</v>
      </c>
      <c r="C31" s="37" t="s">
        <v>123</v>
      </c>
      <c r="D31" s="17"/>
      <c r="E31" s="9"/>
      <c r="F31" s="17" t="s">
        <v>134</v>
      </c>
      <c r="G31" s="22">
        <v>0</v>
      </c>
      <c r="H31" s="22">
        <v>0</v>
      </c>
      <c r="I31" s="22">
        <v>5</v>
      </c>
      <c r="J31" s="22"/>
      <c r="K31" s="22"/>
      <c r="L31" s="22"/>
      <c r="M31" s="22"/>
      <c r="N31" s="23">
        <f t="shared" si="0"/>
        <v>5</v>
      </c>
    </row>
    <row r="32" spans="1:14" ht="18">
      <c r="A32" s="7">
        <f t="shared" si="1"/>
        <v>30</v>
      </c>
      <c r="B32" s="8" t="s">
        <v>188</v>
      </c>
      <c r="C32" s="37" t="s">
        <v>96</v>
      </c>
      <c r="D32" s="17"/>
      <c r="E32" s="9"/>
      <c r="F32" s="17" t="s">
        <v>134</v>
      </c>
      <c r="G32" s="22">
        <v>0</v>
      </c>
      <c r="H32" s="22">
        <v>0</v>
      </c>
      <c r="I32" s="22">
        <v>3</v>
      </c>
      <c r="J32" s="22"/>
      <c r="K32" s="22"/>
      <c r="L32" s="22"/>
      <c r="M32" s="22"/>
      <c r="N32" s="23">
        <f t="shared" si="0"/>
        <v>3</v>
      </c>
    </row>
    <row r="33" spans="1:14" ht="18">
      <c r="A33" s="7">
        <f t="shared" si="1"/>
        <v>31</v>
      </c>
      <c r="B33" s="8" t="s">
        <v>126</v>
      </c>
      <c r="C33" s="37" t="s">
        <v>127</v>
      </c>
      <c r="D33" s="17" t="s">
        <v>30</v>
      </c>
      <c r="E33" s="9">
        <f>COUNTIF(F$3:F33,F33)</f>
        <v>31</v>
      </c>
      <c r="F33" s="17" t="s">
        <v>134</v>
      </c>
      <c r="G33" s="22">
        <v>0</v>
      </c>
      <c r="H33" s="22">
        <v>0</v>
      </c>
      <c r="I33" s="22">
        <v>2</v>
      </c>
      <c r="J33" s="22"/>
      <c r="K33" s="22"/>
      <c r="L33" s="22"/>
      <c r="M33" s="22"/>
      <c r="N33" s="23">
        <f t="shared" si="0"/>
        <v>2</v>
      </c>
    </row>
    <row r="34" spans="1:14" ht="18">
      <c r="A34" s="7">
        <f t="shared" si="1"/>
        <v>32</v>
      </c>
      <c r="B34" s="8" t="s">
        <v>27</v>
      </c>
      <c r="C34" s="37" t="s">
        <v>160</v>
      </c>
      <c r="D34" s="17" t="s">
        <v>28</v>
      </c>
      <c r="E34" s="9">
        <f>COUNTIF(F$3:F34,F34)</f>
        <v>32</v>
      </c>
      <c r="F34" s="17" t="s">
        <v>134</v>
      </c>
      <c r="G34" s="22"/>
      <c r="H34" s="22">
        <v>2</v>
      </c>
      <c r="I34" s="22"/>
      <c r="J34" s="22"/>
      <c r="K34" s="22"/>
      <c r="L34" s="22"/>
      <c r="M34" s="22"/>
      <c r="N34" s="23">
        <f t="shared" si="0"/>
        <v>2</v>
      </c>
    </row>
    <row r="35" spans="1:14" ht="18">
      <c r="A35" s="7">
        <f t="shared" si="1"/>
        <v>33</v>
      </c>
      <c r="B35" s="8" t="s">
        <v>27</v>
      </c>
      <c r="C35" s="37" t="s">
        <v>121</v>
      </c>
      <c r="D35" s="17"/>
      <c r="E35" s="9"/>
      <c r="F35" s="17" t="s">
        <v>134</v>
      </c>
      <c r="G35" s="22">
        <v>1</v>
      </c>
      <c r="H35" s="22"/>
      <c r="I35" s="22"/>
      <c r="J35" s="22"/>
      <c r="K35" s="22"/>
      <c r="L35" s="22"/>
      <c r="M35" s="22"/>
      <c r="N35" s="23">
        <f aca="true" t="shared" si="2" ref="N35:N66">G35+H35+I35+J35+K35+L35+M35</f>
        <v>1</v>
      </c>
    </row>
    <row r="36" spans="1:14" ht="18">
      <c r="A36" s="7">
        <f aca="true" t="shared" si="3" ref="A36:A67">+A35+1</f>
        <v>34</v>
      </c>
      <c r="B36" s="8" t="s">
        <v>27</v>
      </c>
      <c r="C36" s="37" t="s">
        <v>192</v>
      </c>
      <c r="D36" s="17" t="s">
        <v>28</v>
      </c>
      <c r="E36" s="9">
        <f>COUNTIF(F$3:F36,F36)</f>
        <v>34</v>
      </c>
      <c r="F36" s="17" t="s">
        <v>134</v>
      </c>
      <c r="G36" s="22"/>
      <c r="H36" s="22"/>
      <c r="I36" s="22">
        <v>1</v>
      </c>
      <c r="J36" s="22"/>
      <c r="K36" s="22"/>
      <c r="L36" s="22"/>
      <c r="M36" s="22"/>
      <c r="N36" s="23">
        <f t="shared" si="2"/>
        <v>1</v>
      </c>
    </row>
    <row r="37" spans="1:14" ht="18">
      <c r="A37" s="7">
        <f t="shared" si="3"/>
        <v>35</v>
      </c>
      <c r="B37" s="17" t="s">
        <v>61</v>
      </c>
      <c r="C37" s="36" t="s">
        <v>169</v>
      </c>
      <c r="D37" s="17" t="s">
        <v>30</v>
      </c>
      <c r="E37" s="9">
        <f>COUNTIF(F$3:F37,F37)</f>
        <v>35</v>
      </c>
      <c r="F37" s="17" t="s">
        <v>134</v>
      </c>
      <c r="G37" s="22"/>
      <c r="H37" s="22">
        <v>0</v>
      </c>
      <c r="I37" s="22"/>
      <c r="J37" s="22"/>
      <c r="K37" s="22"/>
      <c r="L37" s="22"/>
      <c r="M37" s="22"/>
      <c r="N37" s="23">
        <f t="shared" si="2"/>
        <v>0</v>
      </c>
    </row>
    <row r="38" spans="1:14" ht="18">
      <c r="A38" s="7">
        <f t="shared" si="3"/>
        <v>36</v>
      </c>
      <c r="B38" s="17" t="s">
        <v>102</v>
      </c>
      <c r="C38" s="37" t="s">
        <v>108</v>
      </c>
      <c r="D38" s="17" t="s">
        <v>45</v>
      </c>
      <c r="E38" s="9">
        <f>COUNTIF(F$3:F38,F38)</f>
        <v>36</v>
      </c>
      <c r="F38" s="17" t="s">
        <v>134</v>
      </c>
      <c r="G38" s="22">
        <v>0</v>
      </c>
      <c r="H38" s="22"/>
      <c r="I38" s="22"/>
      <c r="J38" s="22"/>
      <c r="K38" s="22"/>
      <c r="L38" s="22"/>
      <c r="M38" s="22"/>
      <c r="N38" s="23">
        <f t="shared" si="2"/>
        <v>0</v>
      </c>
    </row>
    <row r="39" spans="1:14" ht="18">
      <c r="A39" s="7">
        <f t="shared" si="3"/>
        <v>37</v>
      </c>
      <c r="B39" s="17" t="s">
        <v>130</v>
      </c>
      <c r="C39" s="37" t="s">
        <v>131</v>
      </c>
      <c r="D39" s="9" t="s">
        <v>30</v>
      </c>
      <c r="E39" s="9">
        <f>COUNTIF(F$3:F39,F39)</f>
        <v>37</v>
      </c>
      <c r="F39" s="17" t="s">
        <v>134</v>
      </c>
      <c r="G39" s="22">
        <v>0</v>
      </c>
      <c r="H39" s="22"/>
      <c r="I39" s="22"/>
      <c r="J39" s="22"/>
      <c r="K39" s="22"/>
      <c r="L39" s="22"/>
      <c r="M39" s="22"/>
      <c r="N39" s="23">
        <f t="shared" si="2"/>
        <v>0</v>
      </c>
    </row>
    <row r="40" spans="1:14" ht="18">
      <c r="A40" s="7">
        <f t="shared" si="3"/>
        <v>38</v>
      </c>
      <c r="B40" s="8" t="s">
        <v>188</v>
      </c>
      <c r="C40" s="38" t="s">
        <v>125</v>
      </c>
      <c r="D40" s="17"/>
      <c r="E40" s="9"/>
      <c r="F40" s="17" t="s">
        <v>134</v>
      </c>
      <c r="G40" s="22">
        <v>0</v>
      </c>
      <c r="H40" s="22">
        <v>0</v>
      </c>
      <c r="I40" s="22">
        <v>0</v>
      </c>
      <c r="J40" s="22"/>
      <c r="K40" s="22"/>
      <c r="L40" s="22"/>
      <c r="M40" s="22"/>
      <c r="N40" s="23">
        <f t="shared" si="2"/>
        <v>0</v>
      </c>
    </row>
    <row r="41" spans="1:14" ht="18">
      <c r="A41" s="7">
        <f t="shared" si="3"/>
        <v>39</v>
      </c>
      <c r="B41" s="8" t="s">
        <v>27</v>
      </c>
      <c r="C41" s="38" t="s">
        <v>133</v>
      </c>
      <c r="D41" s="17"/>
      <c r="E41" s="9"/>
      <c r="F41" s="17" t="s">
        <v>134</v>
      </c>
      <c r="G41" s="22">
        <v>0</v>
      </c>
      <c r="H41" s="22"/>
      <c r="I41" s="22"/>
      <c r="J41" s="22"/>
      <c r="K41" s="22"/>
      <c r="L41" s="22"/>
      <c r="M41" s="22"/>
      <c r="N41" s="23">
        <f t="shared" si="2"/>
        <v>0</v>
      </c>
    </row>
    <row r="42" spans="1:14" ht="18">
      <c r="A42" s="7">
        <f t="shared" si="3"/>
        <v>40</v>
      </c>
      <c r="B42" s="8" t="s">
        <v>27</v>
      </c>
      <c r="C42" s="38" t="s">
        <v>132</v>
      </c>
      <c r="D42" s="17"/>
      <c r="E42" s="9"/>
      <c r="F42" s="17" t="s">
        <v>134</v>
      </c>
      <c r="G42" s="16">
        <v>0</v>
      </c>
      <c r="H42" s="22"/>
      <c r="I42" s="22"/>
      <c r="J42" s="22"/>
      <c r="K42" s="22"/>
      <c r="L42" s="22"/>
      <c r="M42" s="22"/>
      <c r="N42" s="23">
        <f t="shared" si="2"/>
        <v>0</v>
      </c>
    </row>
    <row r="43" spans="1:14" ht="18">
      <c r="A43" s="7">
        <f t="shared" si="3"/>
        <v>41</v>
      </c>
      <c r="B43" s="8" t="s">
        <v>102</v>
      </c>
      <c r="C43" s="38" t="s">
        <v>103</v>
      </c>
      <c r="D43" s="17" t="s">
        <v>28</v>
      </c>
      <c r="E43" s="9">
        <f>COUNTIF(F$3:F43,F43)</f>
        <v>41</v>
      </c>
      <c r="F43" s="17" t="s">
        <v>134</v>
      </c>
      <c r="G43" s="16">
        <v>0</v>
      </c>
      <c r="H43" s="22"/>
      <c r="I43" s="22"/>
      <c r="J43" s="22"/>
      <c r="K43" s="22"/>
      <c r="L43" s="22"/>
      <c r="M43" s="22"/>
      <c r="N43" s="23">
        <f t="shared" si="2"/>
        <v>0</v>
      </c>
    </row>
    <row r="44" spans="1:14" ht="18">
      <c r="A44" s="7">
        <f t="shared" si="3"/>
        <v>42</v>
      </c>
      <c r="B44" s="8" t="s">
        <v>27</v>
      </c>
      <c r="C44" s="38" t="s">
        <v>124</v>
      </c>
      <c r="D44" s="17" t="s">
        <v>30</v>
      </c>
      <c r="E44" s="9">
        <f>COUNTIF(F$3:F44,F44)</f>
        <v>42</v>
      </c>
      <c r="F44" s="17" t="s">
        <v>134</v>
      </c>
      <c r="G44" s="16">
        <v>0</v>
      </c>
      <c r="H44" s="22"/>
      <c r="I44" s="22"/>
      <c r="J44" s="22"/>
      <c r="K44" s="22"/>
      <c r="L44" s="22"/>
      <c r="M44" s="22"/>
      <c r="N44" s="23">
        <f t="shared" si="2"/>
        <v>0</v>
      </c>
    </row>
    <row r="45" spans="1:14" ht="18">
      <c r="A45" s="7">
        <f t="shared" si="3"/>
        <v>43</v>
      </c>
      <c r="B45" s="8" t="s">
        <v>61</v>
      </c>
      <c r="C45" s="38" t="s">
        <v>168</v>
      </c>
      <c r="D45" s="17" t="s">
        <v>28</v>
      </c>
      <c r="E45" s="9">
        <f>COUNTIF(F$3:F45,F45)</f>
        <v>43</v>
      </c>
      <c r="F45" s="17" t="s">
        <v>134</v>
      </c>
      <c r="G45" s="16"/>
      <c r="H45" s="22">
        <v>0</v>
      </c>
      <c r="I45" s="22"/>
      <c r="J45" s="22"/>
      <c r="K45" s="22"/>
      <c r="L45" s="22"/>
      <c r="M45" s="22"/>
      <c r="N45" s="23">
        <f t="shared" si="2"/>
        <v>0</v>
      </c>
    </row>
    <row r="46" spans="1:14" ht="18">
      <c r="A46" s="7">
        <f t="shared" si="3"/>
        <v>44</v>
      </c>
      <c r="B46" s="17" t="s">
        <v>27</v>
      </c>
      <c r="C46" s="37" t="s">
        <v>129</v>
      </c>
      <c r="D46" s="17" t="s">
        <v>30</v>
      </c>
      <c r="E46" s="9">
        <f>COUNTIF(F$3:F46,F46)</f>
        <v>44</v>
      </c>
      <c r="F46" s="17" t="s">
        <v>134</v>
      </c>
      <c r="G46" s="22">
        <v>0</v>
      </c>
      <c r="H46" s="22"/>
      <c r="I46" s="22"/>
      <c r="J46" s="22"/>
      <c r="K46" s="22"/>
      <c r="L46" s="22"/>
      <c r="M46" s="22"/>
      <c r="N46" s="23">
        <f t="shared" si="2"/>
        <v>0</v>
      </c>
    </row>
    <row r="47" spans="1:14" ht="18">
      <c r="A47" s="7">
        <f t="shared" si="3"/>
        <v>45</v>
      </c>
      <c r="B47" s="17" t="s">
        <v>161</v>
      </c>
      <c r="C47" s="37" t="s">
        <v>162</v>
      </c>
      <c r="D47" s="17" t="s">
        <v>28</v>
      </c>
      <c r="E47" s="9">
        <f>COUNTIF(F$3:F67,F47)</f>
        <v>65</v>
      </c>
      <c r="F47" s="17" t="s">
        <v>134</v>
      </c>
      <c r="G47" s="22"/>
      <c r="H47" s="22">
        <v>0</v>
      </c>
      <c r="I47" s="22"/>
      <c r="J47" s="22"/>
      <c r="K47" s="22"/>
      <c r="L47" s="22"/>
      <c r="M47" s="22"/>
      <c r="N47" s="23">
        <f t="shared" si="2"/>
        <v>0</v>
      </c>
    </row>
    <row r="48" spans="1:14" ht="18">
      <c r="A48" s="7">
        <f t="shared" si="3"/>
        <v>46</v>
      </c>
      <c r="B48" s="8"/>
      <c r="C48" s="37"/>
      <c r="D48" s="17" t="s">
        <v>28</v>
      </c>
      <c r="E48" s="9">
        <f>COUNTIF(F$3:F48,F48)</f>
        <v>46</v>
      </c>
      <c r="F48" s="17" t="s">
        <v>134</v>
      </c>
      <c r="G48" s="22"/>
      <c r="H48" s="22"/>
      <c r="I48" s="22"/>
      <c r="J48" s="22"/>
      <c r="K48" s="22"/>
      <c r="L48" s="22"/>
      <c r="M48" s="22"/>
      <c r="N48" s="23">
        <f t="shared" si="2"/>
        <v>0</v>
      </c>
    </row>
    <row r="49" spans="1:14" ht="18">
      <c r="A49" s="7">
        <f t="shared" si="3"/>
        <v>47</v>
      </c>
      <c r="B49" s="8"/>
      <c r="C49" s="37"/>
      <c r="D49" s="17" t="s">
        <v>28</v>
      </c>
      <c r="E49" s="9">
        <f>COUNTIF(F$3:F49,F49)</f>
        <v>47</v>
      </c>
      <c r="F49" s="17" t="s">
        <v>134</v>
      </c>
      <c r="G49" s="22"/>
      <c r="H49" s="22"/>
      <c r="I49" s="22"/>
      <c r="J49" s="22"/>
      <c r="K49" s="22"/>
      <c r="L49" s="22"/>
      <c r="M49" s="22"/>
      <c r="N49" s="23">
        <f t="shared" si="2"/>
        <v>0</v>
      </c>
    </row>
    <row r="50" spans="1:14" ht="18">
      <c r="A50" s="7">
        <f t="shared" si="3"/>
        <v>48</v>
      </c>
      <c r="B50" s="8"/>
      <c r="C50" s="37"/>
      <c r="D50" s="17"/>
      <c r="E50" s="9"/>
      <c r="F50" s="17" t="s">
        <v>134</v>
      </c>
      <c r="G50" s="22"/>
      <c r="H50" s="22"/>
      <c r="I50" s="22"/>
      <c r="J50" s="22"/>
      <c r="K50" s="22"/>
      <c r="L50" s="22"/>
      <c r="M50" s="22"/>
      <c r="N50" s="23">
        <f t="shared" si="2"/>
        <v>0</v>
      </c>
    </row>
    <row r="51" spans="1:14" ht="18">
      <c r="A51" s="7">
        <f t="shared" si="3"/>
        <v>49</v>
      </c>
      <c r="B51" s="8"/>
      <c r="C51" s="37"/>
      <c r="D51" s="17" t="s">
        <v>28</v>
      </c>
      <c r="E51" s="9">
        <f>COUNTIF(F$3:F51,F51)</f>
        <v>49</v>
      </c>
      <c r="F51" s="17" t="s">
        <v>134</v>
      </c>
      <c r="G51" s="22"/>
      <c r="H51" s="22"/>
      <c r="I51" s="22"/>
      <c r="J51" s="22"/>
      <c r="K51" s="22"/>
      <c r="L51" s="22"/>
      <c r="M51" s="22"/>
      <c r="N51" s="23">
        <f t="shared" si="2"/>
        <v>0</v>
      </c>
    </row>
    <row r="52" spans="1:14" ht="18">
      <c r="A52" s="7">
        <f t="shared" si="3"/>
        <v>50</v>
      </c>
      <c r="B52" s="8"/>
      <c r="C52" s="37"/>
      <c r="D52" s="17" t="s">
        <v>30</v>
      </c>
      <c r="E52" s="9">
        <f>COUNTIF(F$3:F52,F52)</f>
        <v>50</v>
      </c>
      <c r="F52" s="17" t="s">
        <v>134</v>
      </c>
      <c r="G52" s="22"/>
      <c r="H52" s="22"/>
      <c r="I52" s="22"/>
      <c r="J52" s="22"/>
      <c r="K52" s="22"/>
      <c r="L52" s="22"/>
      <c r="M52" s="22"/>
      <c r="N52" s="23">
        <f t="shared" si="2"/>
        <v>0</v>
      </c>
    </row>
    <row r="53" spans="1:14" ht="18">
      <c r="A53" s="7">
        <f t="shared" si="3"/>
        <v>51</v>
      </c>
      <c r="B53" s="8"/>
      <c r="C53" s="37"/>
      <c r="D53" s="17" t="s">
        <v>30</v>
      </c>
      <c r="E53" s="9">
        <f>COUNTIF(F$3:F53,F53)</f>
        <v>51</v>
      </c>
      <c r="F53" s="17" t="s">
        <v>134</v>
      </c>
      <c r="G53" s="22"/>
      <c r="H53" s="22"/>
      <c r="I53" s="22"/>
      <c r="J53" s="22"/>
      <c r="K53" s="22"/>
      <c r="L53" s="22"/>
      <c r="M53" s="22"/>
      <c r="N53" s="23">
        <f t="shared" si="2"/>
        <v>0</v>
      </c>
    </row>
    <row r="54" spans="1:14" ht="18">
      <c r="A54" s="7">
        <f t="shared" si="3"/>
        <v>52</v>
      </c>
      <c r="B54" s="8"/>
      <c r="C54" s="37"/>
      <c r="D54" s="17" t="s">
        <v>45</v>
      </c>
      <c r="E54" s="9">
        <f>COUNTIF(F$3:F54,F54)</f>
        <v>52</v>
      </c>
      <c r="F54" s="17" t="s">
        <v>134</v>
      </c>
      <c r="G54" s="22"/>
      <c r="H54" s="22"/>
      <c r="I54" s="22"/>
      <c r="J54" s="22"/>
      <c r="K54" s="22"/>
      <c r="L54" s="22"/>
      <c r="M54" s="22"/>
      <c r="N54" s="23">
        <f t="shared" si="2"/>
        <v>0</v>
      </c>
    </row>
    <row r="55" spans="1:14" ht="18">
      <c r="A55" s="7">
        <f t="shared" si="3"/>
        <v>53</v>
      </c>
      <c r="B55" s="8"/>
      <c r="C55" s="37"/>
      <c r="D55" s="17" t="s">
        <v>28</v>
      </c>
      <c r="E55" s="9">
        <f>COUNTIF(F$3:F55,F55)</f>
        <v>53</v>
      </c>
      <c r="F55" s="17" t="s">
        <v>134</v>
      </c>
      <c r="G55" s="22"/>
      <c r="H55" s="22"/>
      <c r="I55" s="22"/>
      <c r="J55" s="22"/>
      <c r="K55" s="22"/>
      <c r="L55" s="22"/>
      <c r="M55" s="22"/>
      <c r="N55" s="23">
        <f t="shared" si="2"/>
        <v>0</v>
      </c>
    </row>
    <row r="56" spans="1:14" ht="18">
      <c r="A56" s="7">
        <f t="shared" si="3"/>
        <v>54</v>
      </c>
      <c r="B56" s="8"/>
      <c r="C56" s="37"/>
      <c r="D56" s="17" t="s">
        <v>30</v>
      </c>
      <c r="E56" s="9">
        <f>COUNTIF(F$3:F56,F56)</f>
        <v>54</v>
      </c>
      <c r="F56" s="17" t="s">
        <v>134</v>
      </c>
      <c r="G56" s="16"/>
      <c r="H56" s="22"/>
      <c r="I56" s="22"/>
      <c r="J56" s="22"/>
      <c r="K56" s="22"/>
      <c r="L56" s="22"/>
      <c r="M56" s="22"/>
      <c r="N56" s="23">
        <f t="shared" si="2"/>
        <v>0</v>
      </c>
    </row>
    <row r="57" spans="1:14" ht="18">
      <c r="A57" s="7">
        <f t="shared" si="3"/>
        <v>55</v>
      </c>
      <c r="B57" s="8"/>
      <c r="C57" s="37"/>
      <c r="D57" s="17" t="s">
        <v>30</v>
      </c>
      <c r="E57" s="9">
        <f>COUNTIF(F$3:F57,F57)</f>
        <v>55</v>
      </c>
      <c r="F57" s="17" t="s">
        <v>134</v>
      </c>
      <c r="G57" s="16"/>
      <c r="H57" s="22"/>
      <c r="I57" s="22"/>
      <c r="J57" s="22"/>
      <c r="K57" s="22"/>
      <c r="L57" s="22"/>
      <c r="M57" s="22"/>
      <c r="N57" s="23">
        <f t="shared" si="2"/>
        <v>0</v>
      </c>
    </row>
    <row r="58" spans="1:14" ht="18">
      <c r="A58" s="7">
        <f t="shared" si="3"/>
        <v>56</v>
      </c>
      <c r="B58" s="8"/>
      <c r="C58" s="37"/>
      <c r="D58" s="17" t="s">
        <v>28</v>
      </c>
      <c r="E58" s="9">
        <f>COUNTIF(F$3:F58,F58)</f>
        <v>56</v>
      </c>
      <c r="F58" s="17" t="s">
        <v>134</v>
      </c>
      <c r="G58" s="16"/>
      <c r="H58" s="22"/>
      <c r="I58" s="22"/>
      <c r="J58" s="22"/>
      <c r="K58" s="22"/>
      <c r="L58" s="22"/>
      <c r="M58" s="22"/>
      <c r="N58" s="23">
        <f t="shared" si="2"/>
        <v>0</v>
      </c>
    </row>
    <row r="59" spans="1:14" ht="18">
      <c r="A59" s="7">
        <f t="shared" si="3"/>
        <v>57</v>
      </c>
      <c r="B59" s="8"/>
      <c r="C59" s="37"/>
      <c r="D59" s="17" t="s">
        <v>30</v>
      </c>
      <c r="E59" s="9">
        <f>COUNTIF(F$3:F59,F59)</f>
        <v>57</v>
      </c>
      <c r="F59" s="17" t="s">
        <v>134</v>
      </c>
      <c r="G59" s="16"/>
      <c r="H59" s="22"/>
      <c r="I59" s="22"/>
      <c r="J59" s="22"/>
      <c r="K59" s="22"/>
      <c r="L59" s="22"/>
      <c r="M59" s="22"/>
      <c r="N59" s="23">
        <f t="shared" si="2"/>
        <v>0</v>
      </c>
    </row>
    <row r="60" spans="1:14" ht="18">
      <c r="A60" s="7">
        <f t="shared" si="3"/>
        <v>58</v>
      </c>
      <c r="B60" s="8"/>
      <c r="C60" s="37"/>
      <c r="D60" s="17" t="s">
        <v>36</v>
      </c>
      <c r="E60" s="9">
        <f>COUNTIF(F$3:F60,F60)</f>
        <v>58</v>
      </c>
      <c r="F60" s="17" t="s">
        <v>134</v>
      </c>
      <c r="G60" s="16"/>
      <c r="H60" s="22"/>
      <c r="I60" s="22"/>
      <c r="J60" s="22"/>
      <c r="K60" s="22"/>
      <c r="L60" s="22"/>
      <c r="M60" s="22"/>
      <c r="N60" s="23">
        <f t="shared" si="2"/>
        <v>0</v>
      </c>
    </row>
    <row r="61" spans="1:14" ht="18">
      <c r="A61" s="7">
        <f t="shared" si="3"/>
        <v>59</v>
      </c>
      <c r="B61" s="8"/>
      <c r="C61" s="38"/>
      <c r="D61" s="17" t="s">
        <v>30</v>
      </c>
      <c r="E61" s="9">
        <f>COUNTIF(F$3:F61,F61)</f>
        <v>59</v>
      </c>
      <c r="F61" s="17" t="s">
        <v>134</v>
      </c>
      <c r="G61" s="16"/>
      <c r="H61" s="22"/>
      <c r="I61" s="22"/>
      <c r="J61" s="22"/>
      <c r="K61" s="22"/>
      <c r="L61" s="22"/>
      <c r="M61" s="22"/>
      <c r="N61" s="23">
        <f t="shared" si="2"/>
        <v>0</v>
      </c>
    </row>
    <row r="62" spans="1:14" ht="18">
      <c r="A62" s="7">
        <f t="shared" si="3"/>
        <v>60</v>
      </c>
      <c r="B62" s="8"/>
      <c r="C62" s="38"/>
      <c r="D62" s="17"/>
      <c r="E62" s="9"/>
      <c r="F62" s="17" t="s">
        <v>134</v>
      </c>
      <c r="G62" s="16"/>
      <c r="H62" s="22"/>
      <c r="I62" s="22"/>
      <c r="J62" s="22"/>
      <c r="K62" s="22"/>
      <c r="L62" s="22"/>
      <c r="M62" s="22"/>
      <c r="N62" s="23">
        <f t="shared" si="2"/>
        <v>0</v>
      </c>
    </row>
    <row r="63" spans="1:14" ht="18">
      <c r="A63" s="7">
        <f t="shared" si="3"/>
        <v>61</v>
      </c>
      <c r="B63" s="8"/>
      <c r="C63" s="37"/>
      <c r="D63" s="33"/>
      <c r="E63" s="31"/>
      <c r="F63" s="17" t="s">
        <v>134</v>
      </c>
      <c r="G63" s="16"/>
      <c r="H63" s="22"/>
      <c r="I63" s="22"/>
      <c r="J63" s="22"/>
      <c r="K63" s="22"/>
      <c r="L63" s="22"/>
      <c r="M63" s="22"/>
      <c r="N63" s="23">
        <f t="shared" si="2"/>
        <v>0</v>
      </c>
    </row>
    <row r="64" spans="1:14" ht="18">
      <c r="A64" s="7">
        <f t="shared" si="3"/>
        <v>62</v>
      </c>
      <c r="B64" s="8"/>
      <c r="C64" s="37"/>
      <c r="D64" s="17" t="s">
        <v>28</v>
      </c>
      <c r="E64" s="9">
        <f>COUNTIF(F$3:F64,F64)</f>
        <v>62</v>
      </c>
      <c r="F64" s="17" t="s">
        <v>134</v>
      </c>
      <c r="G64" s="16"/>
      <c r="H64" s="22"/>
      <c r="I64" s="22"/>
      <c r="J64" s="22"/>
      <c r="K64" s="22"/>
      <c r="L64" s="22"/>
      <c r="M64" s="22"/>
      <c r="N64" s="23">
        <f t="shared" si="2"/>
        <v>0</v>
      </c>
    </row>
    <row r="65" spans="1:14" ht="18">
      <c r="A65" s="7">
        <f t="shared" si="3"/>
        <v>63</v>
      </c>
      <c r="B65" s="8"/>
      <c r="C65" s="37"/>
      <c r="D65" s="17" t="s">
        <v>30</v>
      </c>
      <c r="E65" s="9">
        <f>COUNTIF(F$3:F65,F65)</f>
        <v>63</v>
      </c>
      <c r="F65" s="17" t="s">
        <v>134</v>
      </c>
      <c r="G65" s="16"/>
      <c r="H65" s="22"/>
      <c r="I65" s="22"/>
      <c r="J65" s="22"/>
      <c r="K65" s="22"/>
      <c r="L65" s="22"/>
      <c r="M65" s="22"/>
      <c r="N65" s="23">
        <f t="shared" si="2"/>
        <v>0</v>
      </c>
    </row>
    <row r="66" spans="1:14" ht="18">
      <c r="A66" s="7">
        <f t="shared" si="3"/>
        <v>64</v>
      </c>
      <c r="B66" s="8"/>
      <c r="C66" s="37"/>
      <c r="D66" s="42" t="s">
        <v>28</v>
      </c>
      <c r="E66" s="43">
        <f>COUNTIF(F$3:F66,F66)</f>
        <v>64</v>
      </c>
      <c r="F66" s="17" t="s">
        <v>134</v>
      </c>
      <c r="G66" s="22"/>
      <c r="H66" s="22"/>
      <c r="I66" s="22"/>
      <c r="J66" s="22"/>
      <c r="K66" s="22"/>
      <c r="L66" s="22"/>
      <c r="M66" s="22"/>
      <c r="N66" s="23">
        <f t="shared" si="2"/>
        <v>0</v>
      </c>
    </row>
    <row r="67" spans="1:14" ht="18">
      <c r="A67" s="7">
        <f t="shared" si="3"/>
        <v>65</v>
      </c>
      <c r="B67" s="8"/>
      <c r="C67" s="37"/>
      <c r="D67" s="17" t="s">
        <v>30</v>
      </c>
      <c r="E67" s="9">
        <f>COUNTIF(F$3:F67,F67)</f>
        <v>65</v>
      </c>
      <c r="F67" s="17" t="s">
        <v>134</v>
      </c>
      <c r="G67" s="16"/>
      <c r="H67" s="22"/>
      <c r="I67" s="22"/>
      <c r="J67" s="22"/>
      <c r="K67" s="22"/>
      <c r="L67" s="22"/>
      <c r="M67" s="22"/>
      <c r="N67" s="23">
        <f aca="true" t="shared" si="4" ref="N67:N78">G67+H67+I67+J67+K67+L67+M67</f>
        <v>0</v>
      </c>
    </row>
    <row r="68" spans="1:14" ht="18">
      <c r="A68" s="7">
        <f aca="true" t="shared" si="5" ref="A68:A78">+A67+1</f>
        <v>66</v>
      </c>
      <c r="B68" s="8"/>
      <c r="C68" s="37"/>
      <c r="D68" s="17" t="s">
        <v>28</v>
      </c>
      <c r="E68" s="9">
        <f>COUNTIF(F$3:F68,F68)</f>
        <v>66</v>
      </c>
      <c r="F68" s="17" t="s">
        <v>134</v>
      </c>
      <c r="G68" s="16"/>
      <c r="H68" s="22"/>
      <c r="I68" s="22"/>
      <c r="J68" s="22"/>
      <c r="K68" s="22"/>
      <c r="L68" s="22"/>
      <c r="M68" s="22"/>
      <c r="N68" s="23">
        <f t="shared" si="4"/>
        <v>0</v>
      </c>
    </row>
    <row r="69" spans="1:14" ht="18">
      <c r="A69" s="7">
        <f t="shared" si="5"/>
        <v>67</v>
      </c>
      <c r="B69" s="8"/>
      <c r="C69" s="38"/>
      <c r="D69" s="17" t="s">
        <v>45</v>
      </c>
      <c r="E69" s="9">
        <f>COUNTIF(F$3:F69,F69)</f>
        <v>67</v>
      </c>
      <c r="F69" s="17" t="s">
        <v>134</v>
      </c>
      <c r="G69" s="16"/>
      <c r="H69" s="22"/>
      <c r="I69" s="22"/>
      <c r="J69" s="22"/>
      <c r="K69" s="22"/>
      <c r="L69" s="22"/>
      <c r="M69" s="22"/>
      <c r="N69" s="23">
        <f t="shared" si="4"/>
        <v>0</v>
      </c>
    </row>
    <row r="70" spans="1:14" ht="18">
      <c r="A70" s="7">
        <f t="shared" si="5"/>
        <v>68</v>
      </c>
      <c r="B70" s="17"/>
      <c r="C70" s="17"/>
      <c r="D70" s="17" t="s">
        <v>45</v>
      </c>
      <c r="E70" s="9">
        <f>COUNTIF(F$3:F70,F70)</f>
        <v>68</v>
      </c>
      <c r="F70" s="17" t="s">
        <v>134</v>
      </c>
      <c r="G70" s="16"/>
      <c r="H70" s="22"/>
      <c r="I70" s="22"/>
      <c r="J70" s="22"/>
      <c r="K70" s="22"/>
      <c r="L70" s="22"/>
      <c r="M70" s="22"/>
      <c r="N70" s="23">
        <f t="shared" si="4"/>
        <v>0</v>
      </c>
    </row>
    <row r="71" spans="1:14" ht="18">
      <c r="A71" s="7">
        <f t="shared" si="5"/>
        <v>69</v>
      </c>
      <c r="B71" s="17"/>
      <c r="C71" s="17"/>
      <c r="D71" s="17" t="s">
        <v>30</v>
      </c>
      <c r="E71" s="9">
        <f>COUNTIF(F$3:F71,F71)</f>
        <v>69</v>
      </c>
      <c r="F71" s="17" t="s">
        <v>134</v>
      </c>
      <c r="G71" s="16"/>
      <c r="H71" s="22"/>
      <c r="I71" s="22"/>
      <c r="J71" s="22"/>
      <c r="K71" s="22"/>
      <c r="L71" s="22"/>
      <c r="M71" s="22"/>
      <c r="N71" s="23">
        <f t="shared" si="4"/>
        <v>0</v>
      </c>
    </row>
    <row r="72" spans="1:14" ht="18">
      <c r="A72" s="7">
        <f t="shared" si="5"/>
        <v>70</v>
      </c>
      <c r="B72" s="17"/>
      <c r="C72" s="17"/>
      <c r="D72" s="17"/>
      <c r="E72" s="9"/>
      <c r="F72" s="17" t="s">
        <v>134</v>
      </c>
      <c r="G72" s="16"/>
      <c r="H72" s="22"/>
      <c r="I72" s="22"/>
      <c r="J72" s="22"/>
      <c r="K72" s="22"/>
      <c r="L72" s="22"/>
      <c r="M72" s="22"/>
      <c r="N72" s="23">
        <f t="shared" si="4"/>
        <v>0</v>
      </c>
    </row>
    <row r="73" spans="1:14" ht="18">
      <c r="A73" s="7">
        <f t="shared" si="5"/>
        <v>71</v>
      </c>
      <c r="B73" s="17"/>
      <c r="C73" s="17"/>
      <c r="D73" s="17"/>
      <c r="E73" s="9"/>
      <c r="F73" s="17" t="s">
        <v>134</v>
      </c>
      <c r="G73" s="16"/>
      <c r="H73" s="22"/>
      <c r="I73" s="22"/>
      <c r="J73" s="22"/>
      <c r="K73" s="22"/>
      <c r="L73" s="22"/>
      <c r="M73" s="22"/>
      <c r="N73" s="23">
        <f t="shared" si="4"/>
        <v>0</v>
      </c>
    </row>
    <row r="74" spans="1:14" ht="18">
      <c r="A74" s="7">
        <f t="shared" si="5"/>
        <v>72</v>
      </c>
      <c r="B74" s="17"/>
      <c r="C74" s="17"/>
      <c r="D74" s="17"/>
      <c r="E74" s="9"/>
      <c r="F74" s="17" t="s">
        <v>134</v>
      </c>
      <c r="G74" s="16"/>
      <c r="H74" s="22"/>
      <c r="I74" s="22"/>
      <c r="J74" s="22"/>
      <c r="K74" s="22"/>
      <c r="L74" s="22"/>
      <c r="M74" s="22"/>
      <c r="N74" s="23">
        <f t="shared" si="4"/>
        <v>0</v>
      </c>
    </row>
    <row r="75" spans="1:14" ht="18">
      <c r="A75" s="7">
        <f t="shared" si="5"/>
        <v>73</v>
      </c>
      <c r="B75" s="17"/>
      <c r="C75" s="17"/>
      <c r="D75" s="17"/>
      <c r="E75" s="9"/>
      <c r="F75" s="17" t="s">
        <v>134</v>
      </c>
      <c r="G75" s="16"/>
      <c r="H75" s="22"/>
      <c r="I75" s="22"/>
      <c r="J75" s="22"/>
      <c r="K75" s="22"/>
      <c r="L75" s="22"/>
      <c r="M75" s="22"/>
      <c r="N75" s="23">
        <f t="shared" si="4"/>
        <v>0</v>
      </c>
    </row>
    <row r="76" spans="1:14" ht="18">
      <c r="A76" s="7">
        <f t="shared" si="5"/>
        <v>74</v>
      </c>
      <c r="B76" s="17"/>
      <c r="C76" s="17"/>
      <c r="D76" s="17"/>
      <c r="E76" s="9"/>
      <c r="F76" s="17" t="s">
        <v>134</v>
      </c>
      <c r="G76" s="16"/>
      <c r="H76" s="22"/>
      <c r="I76" s="22"/>
      <c r="J76" s="22"/>
      <c r="K76" s="22"/>
      <c r="L76" s="22"/>
      <c r="M76" s="22"/>
      <c r="N76" s="23">
        <f t="shared" si="4"/>
        <v>0</v>
      </c>
    </row>
    <row r="77" spans="1:14" ht="18">
      <c r="A77" s="7">
        <f t="shared" si="5"/>
        <v>75</v>
      </c>
      <c r="B77" s="17"/>
      <c r="C77" s="17"/>
      <c r="D77" s="17" t="s">
        <v>30</v>
      </c>
      <c r="E77" s="9">
        <f>COUNTIF(F$3:F77,F77)</f>
        <v>75</v>
      </c>
      <c r="F77" s="17" t="s">
        <v>134</v>
      </c>
      <c r="G77" s="16"/>
      <c r="H77" s="22"/>
      <c r="I77" s="22"/>
      <c r="J77" s="22"/>
      <c r="K77" s="22"/>
      <c r="L77" s="22"/>
      <c r="M77" s="22"/>
      <c r="N77" s="23">
        <f t="shared" si="4"/>
        <v>0</v>
      </c>
    </row>
    <row r="78" spans="1:14" ht="18">
      <c r="A78" s="7">
        <f t="shared" si="5"/>
        <v>76</v>
      </c>
      <c r="B78" s="17"/>
      <c r="C78" s="17"/>
      <c r="D78" s="17" t="s">
        <v>30</v>
      </c>
      <c r="E78" s="9">
        <f>COUNTIF(F$3:F78,F78)</f>
        <v>76</v>
      </c>
      <c r="F78" s="17" t="s">
        <v>134</v>
      </c>
      <c r="G78" s="16"/>
      <c r="H78" s="22"/>
      <c r="I78" s="22"/>
      <c r="J78" s="22"/>
      <c r="K78" s="22"/>
      <c r="L78" s="22"/>
      <c r="M78" s="22"/>
      <c r="N78" s="23">
        <f t="shared" si="4"/>
        <v>0</v>
      </c>
    </row>
  </sheetData>
  <sheetProtection/>
  <conditionalFormatting sqref="E67:E78 E3:E65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0.86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3"/>
  <sheetViews>
    <sheetView zoomScale="70" zoomScaleNormal="70" zoomScalePageLayoutView="0" workbookViewId="0" topLeftCell="A1">
      <selection activeCell="AQ10" sqref="AQ10"/>
    </sheetView>
  </sheetViews>
  <sheetFormatPr defaultColWidth="11.421875" defaultRowHeight="12.75"/>
  <cols>
    <col min="1" max="1" width="19.7109375" style="0" customWidth="1"/>
    <col min="2" max="2" width="30.57421875" style="0" bestFit="1" customWidth="1"/>
    <col min="3" max="3" width="31.00390625" style="0" bestFit="1" customWidth="1"/>
    <col min="4" max="4" width="24.28125" style="0" hidden="1" customWidth="1"/>
    <col min="5" max="5" width="8.7109375" style="0" hidden="1" customWidth="1"/>
    <col min="6" max="6" width="9.7109375" style="0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3" width="15.421875" style="0" bestFit="1" customWidth="1"/>
    <col min="44" max="44" width="14.57421875" style="0" bestFit="1" customWidth="1"/>
  </cols>
  <sheetData>
    <row r="1" spans="1:2" ht="56.25" thickBot="1">
      <c r="A1" s="35" t="s">
        <v>134</v>
      </c>
      <c r="B1" s="35" t="s">
        <v>67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6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8" t="s">
        <v>27</v>
      </c>
      <c r="C3" s="37" t="s">
        <v>112</v>
      </c>
      <c r="D3" s="17" t="s">
        <v>30</v>
      </c>
      <c r="E3" s="9">
        <f>COUNTIF(F$3:F3,F3)</f>
        <v>1</v>
      </c>
      <c r="F3" s="17" t="s">
        <v>135</v>
      </c>
      <c r="G3" s="18">
        <f>SUM(I3:O3)</f>
        <v>7695</v>
      </c>
      <c r="H3" s="11" t="str">
        <f>CONCATENATE(E3,"º-",F3)</f>
        <v>1º-T2A-IN</v>
      </c>
      <c r="I3" s="12">
        <f>SUM(P3*155,Q3)</f>
        <v>936</v>
      </c>
      <c r="J3" s="12">
        <f>SUM(R3*155,S3)</f>
        <v>1412</v>
      </c>
      <c r="K3" s="12">
        <f>SUM(T3*196,U3)</f>
        <v>1431</v>
      </c>
      <c r="L3" s="12">
        <f>SUM(V3*196,W3)</f>
        <v>1437</v>
      </c>
      <c r="M3" s="12">
        <f>SUM(X3*135,Y3)</f>
        <v>1196</v>
      </c>
      <c r="N3" s="12">
        <f>SUM(Z3*135,AA3)</f>
        <v>1283</v>
      </c>
      <c r="O3" s="19"/>
      <c r="P3">
        <v>6</v>
      </c>
      <c r="Q3">
        <v>6</v>
      </c>
      <c r="R3">
        <v>9</v>
      </c>
      <c r="S3">
        <v>17</v>
      </c>
      <c r="T3">
        <v>7</v>
      </c>
      <c r="U3">
        <v>59</v>
      </c>
      <c r="V3">
        <v>7</v>
      </c>
      <c r="W3">
        <v>65</v>
      </c>
      <c r="X3">
        <v>8</v>
      </c>
      <c r="Y3">
        <v>116</v>
      </c>
      <c r="Z3">
        <v>9</v>
      </c>
      <c r="AA3" s="14">
        <v>68</v>
      </c>
      <c r="AB3" s="15">
        <f>IF(E3=1,20,0)</f>
        <v>20</v>
      </c>
      <c r="AC3" s="15">
        <f>IF(E3=2,17,0)</f>
        <v>0</v>
      </c>
      <c r="AD3" s="15">
        <f>IF(E3=3,15,0)</f>
        <v>0</v>
      </c>
      <c r="AE3" s="15">
        <f>IF(E3=4,13,0)</f>
        <v>0</v>
      </c>
      <c r="AF3" s="15">
        <f>IF(E3=5,11,0)</f>
        <v>0</v>
      </c>
      <c r="AG3" s="15">
        <f>IF(E3=6,10,0)</f>
        <v>0</v>
      </c>
      <c r="AH3" s="15">
        <f>IF(E3=7,9,0)</f>
        <v>0</v>
      </c>
      <c r="AI3" s="15">
        <f>IF(E3=8,8,0)</f>
        <v>0</v>
      </c>
      <c r="AJ3" s="15">
        <f>IF(E3=9,7,0)</f>
        <v>0</v>
      </c>
      <c r="AK3" s="15">
        <f>IF(E3=10,6,0)</f>
        <v>0</v>
      </c>
      <c r="AL3" s="15">
        <f>IF(E3=11,5,0)</f>
        <v>0</v>
      </c>
      <c r="AM3" s="15">
        <f>IF(E3=12,4,0)</f>
        <v>0</v>
      </c>
      <c r="AN3" s="15">
        <f>IF(E3=13,3,0)</f>
        <v>0</v>
      </c>
      <c r="AO3" s="15">
        <f>IF(E3=14,2,0)</f>
        <v>0</v>
      </c>
      <c r="AP3" s="15">
        <f>IF(E3=15,1,0)</f>
        <v>0</v>
      </c>
      <c r="AQ3" s="16">
        <v>30</v>
      </c>
      <c r="AR3" s="22">
        <v>30</v>
      </c>
      <c r="AS3" s="22">
        <v>26</v>
      </c>
      <c r="AT3" s="22"/>
      <c r="AU3" s="22"/>
      <c r="AV3" s="22"/>
      <c r="AW3" s="22"/>
      <c r="AX3" s="23">
        <f aca="true" t="shared" si="0" ref="AX3:AX13">AQ3+AR3+AS3+AT3+AU3+AV3+AW3</f>
        <v>86</v>
      </c>
    </row>
    <row r="4" spans="1:50" ht="18.75">
      <c r="A4" s="7">
        <f aca="true" t="shared" si="1" ref="A4:A11">+A3+1</f>
        <v>2</v>
      </c>
      <c r="B4" s="8" t="s">
        <v>86</v>
      </c>
      <c r="C4" s="37" t="s">
        <v>63</v>
      </c>
      <c r="D4" s="17" t="s">
        <v>30</v>
      </c>
      <c r="E4" s="9">
        <f>COUNTIF(F$3:F4,F4)</f>
        <v>2</v>
      </c>
      <c r="F4" s="17" t="s">
        <v>135</v>
      </c>
      <c r="G4" s="18">
        <f>SUM(I4:O4)</f>
        <v>7669</v>
      </c>
      <c r="H4" s="11" t="str">
        <f>CONCATENATE(E4,"º-",F4)</f>
        <v>2º-T2A-IN</v>
      </c>
      <c r="I4" s="12">
        <f>SUM(P4*155,Q4)</f>
        <v>1274</v>
      </c>
      <c r="J4" s="12">
        <f>SUM(R4*155,S4)</f>
        <v>1272</v>
      </c>
      <c r="K4" s="12">
        <f>SUM(T4*196,U4)</f>
        <v>1199</v>
      </c>
      <c r="L4" s="12">
        <f>SUM(V4*196,W4)</f>
        <v>1226</v>
      </c>
      <c r="M4" s="12">
        <f>SUM(X4*135,Y4)</f>
        <v>1335</v>
      </c>
      <c r="N4" s="12">
        <f>SUM(Z4*135,AA4)</f>
        <v>1363</v>
      </c>
      <c r="O4" s="19"/>
      <c r="P4">
        <v>8</v>
      </c>
      <c r="Q4">
        <v>34</v>
      </c>
      <c r="R4">
        <v>8</v>
      </c>
      <c r="S4">
        <v>32</v>
      </c>
      <c r="T4">
        <v>6</v>
      </c>
      <c r="U4">
        <v>23</v>
      </c>
      <c r="V4">
        <v>6</v>
      </c>
      <c r="W4">
        <v>50</v>
      </c>
      <c r="X4">
        <v>9</v>
      </c>
      <c r="Y4">
        <v>120</v>
      </c>
      <c r="Z4">
        <v>10</v>
      </c>
      <c r="AA4" s="14">
        <v>13</v>
      </c>
      <c r="AB4" s="15">
        <f>IF(E4=1,20,0)</f>
        <v>0</v>
      </c>
      <c r="AC4" s="15">
        <f>IF(E4=2,17,0)</f>
        <v>17</v>
      </c>
      <c r="AD4" s="15">
        <f>IF(E4=3,15,0)</f>
        <v>0</v>
      </c>
      <c r="AE4" s="15">
        <f>IF(E4=4,13,0)</f>
        <v>0</v>
      </c>
      <c r="AF4" s="15">
        <f>IF(E4=5,11,0)</f>
        <v>0</v>
      </c>
      <c r="AG4" s="15">
        <f>IF(E4=6,10,0)</f>
        <v>0</v>
      </c>
      <c r="AH4" s="15">
        <f>IF(E4=7,9,0)</f>
        <v>0</v>
      </c>
      <c r="AI4" s="15">
        <f>IF(E4=8,8,0)</f>
        <v>0</v>
      </c>
      <c r="AJ4" s="15">
        <f>IF(E4=9,7,0)</f>
        <v>0</v>
      </c>
      <c r="AK4" s="15">
        <f>IF(E4=10,6,0)</f>
        <v>0</v>
      </c>
      <c r="AL4" s="15">
        <f>IF(E4=11,5,0)</f>
        <v>0</v>
      </c>
      <c r="AM4" s="15">
        <f>IF(E4=12,4,0)</f>
        <v>0</v>
      </c>
      <c r="AN4" s="15">
        <f>IF(E4=13,3,0)</f>
        <v>0</v>
      </c>
      <c r="AO4" s="15">
        <f>IF(E4=14,2,0)</f>
        <v>0</v>
      </c>
      <c r="AP4" s="15">
        <f>IF(E4=15,1,0)</f>
        <v>0</v>
      </c>
      <c r="AQ4" s="16">
        <v>26</v>
      </c>
      <c r="AR4" s="22">
        <v>18</v>
      </c>
      <c r="AS4" s="22">
        <v>30</v>
      </c>
      <c r="AT4" s="22"/>
      <c r="AU4" s="22"/>
      <c r="AV4" s="22"/>
      <c r="AW4" s="22"/>
      <c r="AX4" s="23">
        <f t="shared" si="0"/>
        <v>74</v>
      </c>
    </row>
    <row r="5" spans="1:50" ht="18.75">
      <c r="A5" s="7">
        <f t="shared" si="1"/>
        <v>3</v>
      </c>
      <c r="B5" s="8" t="s">
        <v>27</v>
      </c>
      <c r="C5" s="37" t="s">
        <v>125</v>
      </c>
      <c r="D5" s="17" t="s">
        <v>30</v>
      </c>
      <c r="E5" s="9">
        <f>COUNTIF(F$3:F5,F5)</f>
        <v>3</v>
      </c>
      <c r="F5" s="17" t="s">
        <v>135</v>
      </c>
      <c r="G5" s="18">
        <f>SUM(I5:O5)</f>
        <v>8491</v>
      </c>
      <c r="H5" s="11" t="str">
        <f>CONCATENATE(E5,"º-",F5)</f>
        <v>3º-T2A-IN</v>
      </c>
      <c r="I5" s="12">
        <f>SUM(P5*155,Q5)</f>
        <v>1254</v>
      </c>
      <c r="J5" s="12">
        <f>SUM(R5*155,S5)</f>
        <v>1342</v>
      </c>
      <c r="K5" s="12">
        <f>SUM(T5*196,U5)</f>
        <v>1533</v>
      </c>
      <c r="L5" s="12">
        <f>SUM(V5*196,W5)</f>
        <v>1431</v>
      </c>
      <c r="M5" s="12">
        <f>SUM(X5*135,Y5)</f>
        <v>1467</v>
      </c>
      <c r="N5" s="12">
        <f>SUM(Z5*135,AA5)</f>
        <v>1464</v>
      </c>
      <c r="O5" s="19"/>
      <c r="P5">
        <v>8</v>
      </c>
      <c r="Q5">
        <v>14</v>
      </c>
      <c r="R5">
        <v>8</v>
      </c>
      <c r="S5">
        <v>102</v>
      </c>
      <c r="T5">
        <v>7</v>
      </c>
      <c r="U5">
        <v>161</v>
      </c>
      <c r="V5">
        <v>7</v>
      </c>
      <c r="W5">
        <v>59</v>
      </c>
      <c r="X5">
        <v>10</v>
      </c>
      <c r="Y5">
        <v>117</v>
      </c>
      <c r="Z5">
        <v>10</v>
      </c>
      <c r="AA5" s="14">
        <v>114</v>
      </c>
      <c r="AB5" s="15">
        <f>IF(E5=1,20,0)</f>
        <v>0</v>
      </c>
      <c r="AC5" s="15">
        <f>IF(E5=2,17,0)</f>
        <v>0</v>
      </c>
      <c r="AD5" s="15">
        <f>IF(E5=3,15,0)</f>
        <v>15</v>
      </c>
      <c r="AE5" s="15">
        <f>IF(E5=4,13,0)</f>
        <v>0</v>
      </c>
      <c r="AF5" s="15">
        <f>IF(E5=5,11,0)</f>
        <v>0</v>
      </c>
      <c r="AG5" s="15">
        <f>IF(E5=6,10,0)</f>
        <v>0</v>
      </c>
      <c r="AH5" s="15">
        <f>IF(E5=7,9,0)</f>
        <v>0</v>
      </c>
      <c r="AI5" s="15">
        <f>IF(E5=8,8,0)</f>
        <v>0</v>
      </c>
      <c r="AJ5" s="15">
        <f>IF(E5=9,7,0)</f>
        <v>0</v>
      </c>
      <c r="AK5" s="15">
        <f>IF(E5=10,6,0)</f>
        <v>0</v>
      </c>
      <c r="AL5" s="15">
        <f>IF(E5=11,5,0)</f>
        <v>0</v>
      </c>
      <c r="AM5" s="15">
        <f>IF(E5=12,4,0)</f>
        <v>0</v>
      </c>
      <c r="AN5" s="15">
        <f>IF(E5=13,3,0)</f>
        <v>0</v>
      </c>
      <c r="AO5" s="15">
        <f>IF(E5=14,2,0)</f>
        <v>0</v>
      </c>
      <c r="AP5" s="15">
        <f>IF(E5=15,1,0)</f>
        <v>0</v>
      </c>
      <c r="AQ5" s="16">
        <v>23</v>
      </c>
      <c r="AR5" s="22">
        <v>23</v>
      </c>
      <c r="AS5" s="22">
        <v>20</v>
      </c>
      <c r="AT5" s="22"/>
      <c r="AU5" s="22"/>
      <c r="AV5" s="22"/>
      <c r="AW5" s="22"/>
      <c r="AX5" s="23">
        <f t="shared" si="0"/>
        <v>66</v>
      </c>
    </row>
    <row r="6" spans="1:50" ht="18.75">
      <c r="A6" s="7">
        <f t="shared" si="1"/>
        <v>4</v>
      </c>
      <c r="B6" s="8" t="s">
        <v>126</v>
      </c>
      <c r="C6" s="37" t="s">
        <v>127</v>
      </c>
      <c r="D6" s="17"/>
      <c r="E6" s="9"/>
      <c r="F6" s="17" t="s">
        <v>135</v>
      </c>
      <c r="G6" s="18"/>
      <c r="H6" s="11"/>
      <c r="I6" s="12"/>
      <c r="J6" s="12"/>
      <c r="K6" s="12"/>
      <c r="L6" s="12"/>
      <c r="M6" s="12"/>
      <c r="N6" s="12"/>
      <c r="O6" s="19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>
        <v>20</v>
      </c>
      <c r="AR6" s="22">
        <v>20</v>
      </c>
      <c r="AS6" s="22">
        <v>23</v>
      </c>
      <c r="AT6" s="22"/>
      <c r="AU6" s="22"/>
      <c r="AV6" s="22"/>
      <c r="AW6" s="22"/>
      <c r="AX6" s="23">
        <f t="shared" si="0"/>
        <v>63</v>
      </c>
    </row>
    <row r="7" spans="1:50" ht="18.75">
      <c r="A7" s="7">
        <f t="shared" si="1"/>
        <v>5</v>
      </c>
      <c r="B7" s="8" t="s">
        <v>61</v>
      </c>
      <c r="C7" s="38" t="s">
        <v>168</v>
      </c>
      <c r="D7" s="17" t="s">
        <v>28</v>
      </c>
      <c r="E7" s="9">
        <f>COUNTIF(F$3:F7,F7)</f>
        <v>5</v>
      </c>
      <c r="F7" s="17" t="s">
        <v>135</v>
      </c>
      <c r="G7" s="18">
        <f>SUM(I7:O7)</f>
        <v>6962</v>
      </c>
      <c r="H7" s="11" t="str">
        <f>CONCATENATE(E7,"º-",F7)</f>
        <v>5º-T2A-IN</v>
      </c>
      <c r="I7" s="12">
        <f>SUM(P7*155,Q7)</f>
        <v>1240</v>
      </c>
      <c r="J7" s="12">
        <f>SUM(R7*155,S7)</f>
        <v>1145</v>
      </c>
      <c r="K7" s="12">
        <f>SUM(T7*196,U7)</f>
        <v>1263</v>
      </c>
      <c r="L7" s="12">
        <f>SUM(V7*196,W7)</f>
        <v>1188</v>
      </c>
      <c r="M7" s="12">
        <f>SUM(X7*135,Y7)</f>
        <v>1103</v>
      </c>
      <c r="N7" s="12">
        <f>SUM(Z7*135,AA7)</f>
        <v>1023</v>
      </c>
      <c r="O7" s="19"/>
      <c r="P7">
        <v>8</v>
      </c>
      <c r="Q7">
        <v>0</v>
      </c>
      <c r="R7">
        <v>7</v>
      </c>
      <c r="S7">
        <v>60</v>
      </c>
      <c r="T7">
        <v>6</v>
      </c>
      <c r="U7">
        <v>87</v>
      </c>
      <c r="V7">
        <v>6</v>
      </c>
      <c r="W7">
        <v>12</v>
      </c>
      <c r="X7">
        <v>8</v>
      </c>
      <c r="Y7">
        <v>23</v>
      </c>
      <c r="Z7">
        <v>7</v>
      </c>
      <c r="AA7" s="14">
        <v>78</v>
      </c>
      <c r="AB7" s="15">
        <f>IF(E7=1,20,0)</f>
        <v>0</v>
      </c>
      <c r="AC7" s="15">
        <f>IF(E7=2,17,0)</f>
        <v>0</v>
      </c>
      <c r="AD7" s="15">
        <f>IF(E7=3,15,0)</f>
        <v>0</v>
      </c>
      <c r="AE7" s="15">
        <f>IF(E7=4,13,0)</f>
        <v>0</v>
      </c>
      <c r="AF7" s="15">
        <f>IF(E7=5,11,0)</f>
        <v>11</v>
      </c>
      <c r="AG7" s="15">
        <f>IF(E7=6,10,0)</f>
        <v>0</v>
      </c>
      <c r="AH7" s="15">
        <f>IF(E7=7,9,0)</f>
        <v>0</v>
      </c>
      <c r="AI7" s="15">
        <f>IF(E7=8,8,0)</f>
        <v>0</v>
      </c>
      <c r="AJ7" s="15">
        <f>IF(E7=9,7,0)</f>
        <v>0</v>
      </c>
      <c r="AK7" s="15">
        <f>IF(E7=10,6,0)</f>
        <v>0</v>
      </c>
      <c r="AL7" s="15">
        <f>IF(E7=11,5,0)</f>
        <v>0</v>
      </c>
      <c r="AM7" s="15">
        <f>IF(E7=12,4,0)</f>
        <v>0</v>
      </c>
      <c r="AN7" s="15">
        <f>IF(E7=13,3,0)</f>
        <v>0</v>
      </c>
      <c r="AO7" s="15">
        <f>IF(E7=14,2,0)</f>
        <v>0</v>
      </c>
      <c r="AP7" s="15">
        <f>IF(E7=15,1,0)</f>
        <v>0</v>
      </c>
      <c r="AQ7" s="16"/>
      <c r="AR7" s="22">
        <v>26</v>
      </c>
      <c r="AS7" s="22"/>
      <c r="AT7" s="22"/>
      <c r="AU7" s="22"/>
      <c r="AV7" s="22"/>
      <c r="AW7" s="22"/>
      <c r="AX7" s="23">
        <f t="shared" si="0"/>
        <v>26</v>
      </c>
    </row>
    <row r="8" spans="1:50" ht="18.75">
      <c r="A8" s="7">
        <f t="shared" si="1"/>
        <v>6</v>
      </c>
      <c r="B8" s="8" t="s">
        <v>161</v>
      </c>
      <c r="C8" s="38" t="s">
        <v>162</v>
      </c>
      <c r="D8" s="17"/>
      <c r="E8" s="9"/>
      <c r="F8" s="17" t="s">
        <v>135</v>
      </c>
      <c r="G8" s="18"/>
      <c r="H8" s="11"/>
      <c r="I8" s="12"/>
      <c r="J8" s="12"/>
      <c r="K8" s="12"/>
      <c r="L8" s="12"/>
      <c r="M8" s="12"/>
      <c r="N8" s="12"/>
      <c r="O8" s="19"/>
      <c r="AA8" s="14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  <c r="AR8" s="22">
        <v>16</v>
      </c>
      <c r="AS8" s="22"/>
      <c r="AT8" s="22"/>
      <c r="AU8" s="22"/>
      <c r="AV8" s="22"/>
      <c r="AW8" s="22"/>
      <c r="AX8" s="23">
        <f t="shared" si="0"/>
        <v>16</v>
      </c>
    </row>
    <row r="9" spans="1:50" ht="18.75">
      <c r="A9" s="7">
        <f t="shared" si="1"/>
        <v>7</v>
      </c>
      <c r="B9" s="8"/>
      <c r="C9" s="38"/>
      <c r="D9" s="17" t="s">
        <v>30</v>
      </c>
      <c r="E9" s="9">
        <f>COUNTIF(F$3:F9,F9)</f>
        <v>7</v>
      </c>
      <c r="F9" s="17" t="s">
        <v>135</v>
      </c>
      <c r="G9" s="18">
        <f>SUM(I9:O9)</f>
        <v>5538</v>
      </c>
      <c r="H9" s="11" t="str">
        <f>CONCATENATE(E9,"º-",F9)</f>
        <v>7º-T2A-IN</v>
      </c>
      <c r="I9" s="12">
        <f>SUM(P9*155,Q9)</f>
        <v>1004</v>
      </c>
      <c r="J9" s="12">
        <f>SUM(R9*155,S9)</f>
        <v>1004</v>
      </c>
      <c r="K9" s="12">
        <f>SUM(T9*196,U9)</f>
        <v>928</v>
      </c>
      <c r="L9" s="12">
        <f>SUM(V9*196,W9)</f>
        <v>972</v>
      </c>
      <c r="M9" s="12">
        <f>SUM(X9*135,Y9)</f>
        <v>832</v>
      </c>
      <c r="N9" s="12">
        <f>SUM(Z9*135,AA9)</f>
        <v>798</v>
      </c>
      <c r="O9" s="19"/>
      <c r="P9">
        <v>6</v>
      </c>
      <c r="Q9">
        <v>74</v>
      </c>
      <c r="R9">
        <v>6</v>
      </c>
      <c r="S9">
        <v>74</v>
      </c>
      <c r="T9">
        <v>4</v>
      </c>
      <c r="U9">
        <v>144</v>
      </c>
      <c r="V9">
        <v>4</v>
      </c>
      <c r="W9">
        <v>188</v>
      </c>
      <c r="X9">
        <v>6</v>
      </c>
      <c r="Y9">
        <v>22</v>
      </c>
      <c r="Z9">
        <v>5</v>
      </c>
      <c r="AA9" s="14">
        <v>123</v>
      </c>
      <c r="AB9" s="15">
        <f>IF(E9=1,20,0)</f>
        <v>0</v>
      </c>
      <c r="AC9" s="15">
        <f>IF(E9=2,17,0)</f>
        <v>0</v>
      </c>
      <c r="AD9" s="15">
        <f>IF(E9=3,15,0)</f>
        <v>0</v>
      </c>
      <c r="AE9" s="15">
        <f>IF(E9=4,13,0)</f>
        <v>0</v>
      </c>
      <c r="AF9" s="15">
        <f>IF(E9=5,11,0)</f>
        <v>0</v>
      </c>
      <c r="AG9" s="15">
        <f>IF(E9=6,10,0)</f>
        <v>0</v>
      </c>
      <c r="AH9" s="15">
        <f>IF(E9=7,9,0)</f>
        <v>9</v>
      </c>
      <c r="AI9" s="15">
        <f>IF(E9=8,8,0)</f>
        <v>0</v>
      </c>
      <c r="AJ9" s="15">
        <f>IF(E9=9,7,0)</f>
        <v>0</v>
      </c>
      <c r="AK9" s="15">
        <f>IF(E9=10,6,0)</f>
        <v>0</v>
      </c>
      <c r="AL9" s="15">
        <f>IF(E9=11,5,0)</f>
        <v>0</v>
      </c>
      <c r="AM9" s="15">
        <f>IF(E9=12,4,0)</f>
        <v>0</v>
      </c>
      <c r="AN9" s="15">
        <f>IF(E9=13,3,0)</f>
        <v>0</v>
      </c>
      <c r="AO9" s="15">
        <f>IF(E9=14,2,0)</f>
        <v>0</v>
      </c>
      <c r="AP9" s="15">
        <f>IF(E9=15,1,0)</f>
        <v>0</v>
      </c>
      <c r="AQ9" s="16"/>
      <c r="AR9" s="22"/>
      <c r="AS9" s="22"/>
      <c r="AT9" s="22"/>
      <c r="AU9" s="22"/>
      <c r="AV9" s="22"/>
      <c r="AW9" s="22"/>
      <c r="AX9" s="23">
        <f t="shared" si="0"/>
        <v>0</v>
      </c>
    </row>
    <row r="10" spans="1:50" ht="18.75">
      <c r="A10" s="7">
        <f t="shared" si="1"/>
        <v>8</v>
      </c>
      <c r="B10" s="8"/>
      <c r="C10" s="38"/>
      <c r="D10" s="17" t="s">
        <v>28</v>
      </c>
      <c r="E10" s="9">
        <f>COUNTIF(F$3:F10,F10)</f>
        <v>8</v>
      </c>
      <c r="F10" s="17" t="s">
        <v>135</v>
      </c>
      <c r="G10" s="18">
        <f>SUM(I10:O10)</f>
        <v>6143</v>
      </c>
      <c r="H10" s="11" t="str">
        <f>CONCATENATE(E10,"º-",F10)</f>
        <v>8º-T2A-IN</v>
      </c>
      <c r="I10" s="12">
        <f>SUM(P10*155,Q10)</f>
        <v>836</v>
      </c>
      <c r="J10" s="12">
        <f>SUM(R10*155,S10)</f>
        <v>1143</v>
      </c>
      <c r="K10" s="12">
        <f>SUM(T10*196,U10)</f>
        <v>1154</v>
      </c>
      <c r="L10" s="12">
        <f>SUM(V10*196,W10)</f>
        <v>1122</v>
      </c>
      <c r="M10" s="12">
        <f>SUM(X10*135,Y10)</f>
        <v>922</v>
      </c>
      <c r="N10" s="12">
        <f>SUM(Z10*135,AA10)</f>
        <v>966</v>
      </c>
      <c r="O10" s="19"/>
      <c r="P10">
        <v>5</v>
      </c>
      <c r="Q10">
        <v>61</v>
      </c>
      <c r="R10">
        <v>7</v>
      </c>
      <c r="S10">
        <v>58</v>
      </c>
      <c r="T10">
        <v>5</v>
      </c>
      <c r="U10">
        <v>174</v>
      </c>
      <c r="V10">
        <v>5</v>
      </c>
      <c r="W10">
        <v>142</v>
      </c>
      <c r="X10">
        <v>6</v>
      </c>
      <c r="Y10">
        <v>112</v>
      </c>
      <c r="Z10">
        <v>7</v>
      </c>
      <c r="AA10" s="14">
        <v>21</v>
      </c>
      <c r="AB10" s="15">
        <f>IF(E10=1,20,0)</f>
        <v>0</v>
      </c>
      <c r="AC10" s="15">
        <f>IF(E10=2,17,0)</f>
        <v>0</v>
      </c>
      <c r="AD10" s="15">
        <f>IF(E10=3,15,0)</f>
        <v>0</v>
      </c>
      <c r="AE10" s="15">
        <f>IF(E10=4,13,0)</f>
        <v>0</v>
      </c>
      <c r="AF10" s="15">
        <f>IF(E10=5,11,0)</f>
        <v>0</v>
      </c>
      <c r="AG10" s="15">
        <f>IF(E10=6,10,0)</f>
        <v>0</v>
      </c>
      <c r="AH10" s="15">
        <f>IF(E10=7,9,0)</f>
        <v>0</v>
      </c>
      <c r="AI10" s="15">
        <f>IF(E10=8,8,0)</f>
        <v>8</v>
      </c>
      <c r="AJ10" s="15">
        <f>IF(E10=9,7,0)</f>
        <v>0</v>
      </c>
      <c r="AK10" s="15">
        <f>IF(E10=10,6,0)</f>
        <v>0</v>
      </c>
      <c r="AL10" s="15">
        <f>IF(E10=11,5,0)</f>
        <v>0</v>
      </c>
      <c r="AM10" s="15">
        <f>IF(E10=12,4,0)</f>
        <v>0</v>
      </c>
      <c r="AN10" s="15">
        <f>IF(E10=13,3,0)</f>
        <v>0</v>
      </c>
      <c r="AO10" s="15">
        <f>IF(E10=14,2,0)</f>
        <v>0</v>
      </c>
      <c r="AP10" s="15">
        <f>IF(E10=15,1,0)</f>
        <v>0</v>
      </c>
      <c r="AQ10" s="16"/>
      <c r="AR10" s="22"/>
      <c r="AS10" s="22"/>
      <c r="AT10" s="22"/>
      <c r="AU10" s="22"/>
      <c r="AV10" s="22"/>
      <c r="AW10" s="22"/>
      <c r="AX10" s="23">
        <f t="shared" si="0"/>
        <v>0</v>
      </c>
    </row>
    <row r="11" spans="1:50" ht="18.75">
      <c r="A11" s="7">
        <f t="shared" si="1"/>
        <v>9</v>
      </c>
      <c r="B11" s="8"/>
      <c r="C11" s="37"/>
      <c r="D11" s="17" t="s">
        <v>30</v>
      </c>
      <c r="E11" s="9">
        <f>COUNTIF(F$3:F11,F11)</f>
        <v>9</v>
      </c>
      <c r="F11" s="17" t="s">
        <v>135</v>
      </c>
      <c r="G11" s="18">
        <f>SUM(I11:O11)</f>
        <v>5538</v>
      </c>
      <c r="H11" s="11" t="str">
        <f>CONCATENATE(E11,"º-",F11)</f>
        <v>9º-T2A-IN</v>
      </c>
      <c r="I11" s="12">
        <f>SUM(P11*155,Q11)</f>
        <v>1004</v>
      </c>
      <c r="J11" s="12">
        <f>SUM(R11*155,S11)</f>
        <v>1004</v>
      </c>
      <c r="K11" s="12">
        <f>SUM(T11*196,U11)</f>
        <v>928</v>
      </c>
      <c r="L11" s="12">
        <f>SUM(V11*196,W11)</f>
        <v>972</v>
      </c>
      <c r="M11" s="12">
        <f>SUM(X11*135,Y11)</f>
        <v>832</v>
      </c>
      <c r="N11" s="12">
        <f>SUM(Z11*135,AA11)</f>
        <v>798</v>
      </c>
      <c r="O11" s="19"/>
      <c r="P11">
        <v>6</v>
      </c>
      <c r="Q11">
        <v>74</v>
      </c>
      <c r="R11">
        <v>6</v>
      </c>
      <c r="S11">
        <v>74</v>
      </c>
      <c r="T11">
        <v>4</v>
      </c>
      <c r="U11">
        <v>144</v>
      </c>
      <c r="V11">
        <v>4</v>
      </c>
      <c r="W11">
        <v>188</v>
      </c>
      <c r="X11">
        <v>6</v>
      </c>
      <c r="Y11">
        <v>22</v>
      </c>
      <c r="Z11">
        <v>5</v>
      </c>
      <c r="AA11" s="14">
        <v>123</v>
      </c>
      <c r="AB11" s="15">
        <f>IF(E11=1,20,0)</f>
        <v>0</v>
      </c>
      <c r="AC11" s="15">
        <f>IF(E11=2,17,0)</f>
        <v>0</v>
      </c>
      <c r="AD11" s="15">
        <f>IF(E11=3,15,0)</f>
        <v>0</v>
      </c>
      <c r="AE11" s="15">
        <f>IF(E11=4,13,0)</f>
        <v>0</v>
      </c>
      <c r="AF11" s="15">
        <f>IF(E11=5,11,0)</f>
        <v>0</v>
      </c>
      <c r="AG11" s="15">
        <f>IF(E11=6,10,0)</f>
        <v>0</v>
      </c>
      <c r="AH11" s="15">
        <f>IF(E11=7,9,0)</f>
        <v>0</v>
      </c>
      <c r="AI11" s="15">
        <f>IF(E11=8,8,0)</f>
        <v>0</v>
      </c>
      <c r="AJ11" s="15">
        <f>IF(E11=9,7,0)</f>
        <v>7</v>
      </c>
      <c r="AK11" s="15">
        <f>IF(E11=10,6,0)</f>
        <v>0</v>
      </c>
      <c r="AL11" s="15">
        <f>IF(E11=11,5,0)</f>
        <v>0</v>
      </c>
      <c r="AM11" s="15">
        <f>IF(E11=12,4,0)</f>
        <v>0</v>
      </c>
      <c r="AN11" s="15">
        <f>IF(E11=13,3,0)</f>
        <v>0</v>
      </c>
      <c r="AO11" s="15">
        <f>IF(E11=14,2,0)</f>
        <v>0</v>
      </c>
      <c r="AP11" s="15">
        <f>IF(E11=15,1,0)</f>
        <v>0</v>
      </c>
      <c r="AQ11" s="16"/>
      <c r="AR11" s="22"/>
      <c r="AS11" s="22"/>
      <c r="AT11" s="22"/>
      <c r="AU11" s="22"/>
      <c r="AV11" s="22"/>
      <c r="AW11" s="22"/>
      <c r="AX11" s="23">
        <f t="shared" si="0"/>
        <v>0</v>
      </c>
    </row>
    <row r="12" spans="1:50" ht="18">
      <c r="A12" s="7">
        <f>+A11+1</f>
        <v>10</v>
      </c>
      <c r="B12" s="8"/>
      <c r="C12" s="37"/>
      <c r="F12" s="17" t="s">
        <v>135</v>
      </c>
      <c r="AQ12" s="16"/>
      <c r="AR12" s="22"/>
      <c r="AS12" s="22"/>
      <c r="AT12" s="22"/>
      <c r="AU12" s="22"/>
      <c r="AV12" s="22"/>
      <c r="AW12" s="22"/>
      <c r="AX12" s="23">
        <f t="shared" si="0"/>
        <v>0</v>
      </c>
    </row>
    <row r="13" spans="1:50" ht="18.75">
      <c r="A13" s="7">
        <f>+A12+1</f>
        <v>11</v>
      </c>
      <c r="B13" s="8"/>
      <c r="C13" s="37"/>
      <c r="D13" s="17" t="s">
        <v>30</v>
      </c>
      <c r="E13" s="9">
        <f>COUNTIF(F$3:F13,F13)</f>
        <v>11</v>
      </c>
      <c r="F13" s="17" t="s">
        <v>135</v>
      </c>
      <c r="G13" s="18">
        <f>SUM(I13:O13)</f>
        <v>5538</v>
      </c>
      <c r="H13" s="11" t="str">
        <f>CONCATENATE(E13,"º-",F13)</f>
        <v>11º-T2A-IN</v>
      </c>
      <c r="I13" s="12">
        <f>SUM(P13*155,Q13)</f>
        <v>1004</v>
      </c>
      <c r="J13" s="12">
        <f>SUM(R13*155,S13)</f>
        <v>1004</v>
      </c>
      <c r="K13" s="12">
        <f>SUM(T13*196,U13)</f>
        <v>928</v>
      </c>
      <c r="L13" s="12">
        <f>SUM(V13*196,W13)</f>
        <v>972</v>
      </c>
      <c r="M13" s="12">
        <f>SUM(X13*135,Y13)</f>
        <v>832</v>
      </c>
      <c r="N13" s="12">
        <f>SUM(Z13*135,AA13)</f>
        <v>798</v>
      </c>
      <c r="O13" s="19"/>
      <c r="P13">
        <v>6</v>
      </c>
      <c r="Q13">
        <v>74</v>
      </c>
      <c r="R13">
        <v>6</v>
      </c>
      <c r="S13">
        <v>74</v>
      </c>
      <c r="T13">
        <v>4</v>
      </c>
      <c r="U13">
        <v>144</v>
      </c>
      <c r="V13">
        <v>4</v>
      </c>
      <c r="W13">
        <v>188</v>
      </c>
      <c r="X13">
        <v>6</v>
      </c>
      <c r="Y13">
        <v>22</v>
      </c>
      <c r="Z13">
        <v>5</v>
      </c>
      <c r="AA13" s="14">
        <v>123</v>
      </c>
      <c r="AB13" s="15">
        <f>IF(E13=1,20,0)</f>
        <v>0</v>
      </c>
      <c r="AC13" s="15">
        <f>IF(E13=2,17,0)</f>
        <v>0</v>
      </c>
      <c r="AD13" s="15">
        <f>IF(E13=3,15,0)</f>
        <v>0</v>
      </c>
      <c r="AE13" s="15">
        <f>IF(E13=4,13,0)</f>
        <v>0</v>
      </c>
      <c r="AF13" s="15">
        <f>IF(E13=5,11,0)</f>
        <v>0</v>
      </c>
      <c r="AG13" s="15">
        <f>IF(E13=6,10,0)</f>
        <v>0</v>
      </c>
      <c r="AH13" s="15">
        <f>IF(E13=7,9,0)</f>
        <v>0</v>
      </c>
      <c r="AI13" s="15">
        <f>IF(E13=8,8,0)</f>
        <v>0</v>
      </c>
      <c r="AJ13" s="15">
        <f>IF(E13=9,7,0)</f>
        <v>0</v>
      </c>
      <c r="AK13" s="15">
        <f>IF(E13=10,6,0)</f>
        <v>0</v>
      </c>
      <c r="AL13" s="15">
        <f>IF(E13=11,5,0)</f>
        <v>5</v>
      </c>
      <c r="AM13" s="15">
        <f>IF(E13=12,4,0)</f>
        <v>0</v>
      </c>
      <c r="AN13" s="15">
        <f>IF(E13=13,3,0)</f>
        <v>0</v>
      </c>
      <c r="AO13" s="15">
        <f>IF(E13=14,2,0)</f>
        <v>0</v>
      </c>
      <c r="AP13" s="15">
        <f>IF(E13=15,1,0)</f>
        <v>0</v>
      </c>
      <c r="AQ13" s="16"/>
      <c r="AR13" s="22"/>
      <c r="AS13" s="22"/>
      <c r="AT13" s="22"/>
      <c r="AU13" s="22"/>
      <c r="AV13" s="22"/>
      <c r="AW13" s="22"/>
      <c r="AX13" s="23">
        <f t="shared" si="0"/>
        <v>0</v>
      </c>
    </row>
  </sheetData>
  <sheetProtection/>
  <conditionalFormatting sqref="I13:N13 I3:N11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13 E3:E11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6"/>
  <sheetViews>
    <sheetView zoomScale="70" zoomScaleNormal="70" zoomScalePageLayoutView="0" workbookViewId="0" topLeftCell="A1">
      <selection activeCell="AR9" sqref="AR9"/>
    </sheetView>
  </sheetViews>
  <sheetFormatPr defaultColWidth="11.421875" defaultRowHeight="12.75"/>
  <cols>
    <col min="1" max="1" width="20.57421875" style="0" bestFit="1" customWidth="1"/>
    <col min="2" max="2" width="25.00390625" style="0" bestFit="1" customWidth="1"/>
    <col min="3" max="3" width="36.28125" style="0" bestFit="1" customWidth="1"/>
    <col min="4" max="4" width="24.28125" style="0" hidden="1" customWidth="1"/>
    <col min="5" max="5" width="8.7109375" style="0" hidden="1" customWidth="1"/>
    <col min="6" max="6" width="8.57421875" style="0" bestFit="1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8" width="13.7109375" style="0" bestFit="1" customWidth="1"/>
    <col min="49" max="49" width="6.7109375" style="0" bestFit="1" customWidth="1"/>
    <col min="50" max="50" width="9.7109375" style="0" bestFit="1" customWidth="1"/>
  </cols>
  <sheetData>
    <row r="1" spans="1:2" ht="56.25" thickBot="1">
      <c r="A1" s="35" t="s">
        <v>134</v>
      </c>
      <c r="B1" s="35" t="s">
        <v>68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6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8" t="s">
        <v>27</v>
      </c>
      <c r="C3" s="37" t="s">
        <v>93</v>
      </c>
      <c r="D3" s="17"/>
      <c r="E3" s="9"/>
      <c r="F3" s="17" t="s">
        <v>136</v>
      </c>
      <c r="G3" s="18"/>
      <c r="H3" s="11"/>
      <c r="I3" s="12"/>
      <c r="J3" s="12"/>
      <c r="K3" s="12"/>
      <c r="L3" s="12"/>
      <c r="M3" s="12"/>
      <c r="N3" s="12"/>
      <c r="O3" s="19"/>
      <c r="AA3" s="14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>
        <v>30</v>
      </c>
      <c r="AR3" s="22">
        <v>26</v>
      </c>
      <c r="AS3" s="22">
        <v>30</v>
      </c>
      <c r="AT3" s="22"/>
      <c r="AU3" s="22"/>
      <c r="AV3" s="22"/>
      <c r="AW3" s="22"/>
      <c r="AX3" s="23">
        <f>AQ3+AR3+AS3+AT3+AU3+AV3+AW3</f>
        <v>86</v>
      </c>
    </row>
    <row r="4" spans="1:50" ht="18.75">
      <c r="A4" s="7">
        <f aca="true" t="shared" si="0" ref="A4:A23">+A3+1</f>
        <v>2</v>
      </c>
      <c r="B4" s="8" t="s">
        <v>27</v>
      </c>
      <c r="C4" s="37" t="s">
        <v>96</v>
      </c>
      <c r="D4" s="17" t="s">
        <v>30</v>
      </c>
      <c r="E4" s="9">
        <f>COUNTIF(F$3:F4,F4)</f>
        <v>2</v>
      </c>
      <c r="F4" s="17" t="s">
        <v>136</v>
      </c>
      <c r="G4" s="18">
        <f>SUM(I4:O4)</f>
        <v>7695</v>
      </c>
      <c r="H4" s="11" t="str">
        <f>CONCATENATE(E4,"º-",F4)</f>
        <v>2º-T2A-NO</v>
      </c>
      <c r="I4" s="12">
        <f>SUM(P4*155,Q4)</f>
        <v>936</v>
      </c>
      <c r="J4" s="12">
        <f>SUM(R4*155,S4)</f>
        <v>1412</v>
      </c>
      <c r="K4" s="12">
        <f>SUM(T4*196,U4)</f>
        <v>1431</v>
      </c>
      <c r="L4" s="12">
        <f>SUM(V4*196,W4)</f>
        <v>1437</v>
      </c>
      <c r="M4" s="12">
        <f>SUM(X4*135,Y4)</f>
        <v>1196</v>
      </c>
      <c r="N4" s="12">
        <f>SUM(Z4*135,AA4)</f>
        <v>1283</v>
      </c>
      <c r="O4" s="19"/>
      <c r="P4">
        <v>6</v>
      </c>
      <c r="Q4">
        <v>6</v>
      </c>
      <c r="R4">
        <v>9</v>
      </c>
      <c r="S4">
        <v>17</v>
      </c>
      <c r="T4">
        <v>7</v>
      </c>
      <c r="U4">
        <v>59</v>
      </c>
      <c r="V4">
        <v>7</v>
      </c>
      <c r="W4">
        <v>65</v>
      </c>
      <c r="X4">
        <v>8</v>
      </c>
      <c r="Y4">
        <v>116</v>
      </c>
      <c r="Z4">
        <v>9</v>
      </c>
      <c r="AA4" s="14">
        <v>68</v>
      </c>
      <c r="AB4" s="15">
        <f>IF(E4=1,20,0)</f>
        <v>0</v>
      </c>
      <c r="AC4" s="15">
        <f>IF(E4=2,17,0)</f>
        <v>17</v>
      </c>
      <c r="AD4" s="15">
        <f>IF(E4=3,15,0)</f>
        <v>0</v>
      </c>
      <c r="AE4" s="15">
        <f>IF(E4=4,13,0)</f>
        <v>0</v>
      </c>
      <c r="AF4" s="15">
        <f>IF(E4=5,11,0)</f>
        <v>0</v>
      </c>
      <c r="AG4" s="15">
        <f>IF(E4=6,10,0)</f>
        <v>0</v>
      </c>
      <c r="AH4" s="15">
        <f>IF(E4=7,9,0)</f>
        <v>0</v>
      </c>
      <c r="AI4" s="15">
        <f>IF(E4=8,8,0)</f>
        <v>0</v>
      </c>
      <c r="AJ4" s="15">
        <f>IF(E4=9,7,0)</f>
        <v>0</v>
      </c>
      <c r="AK4" s="15">
        <f>IF(E4=10,6,0)</f>
        <v>0</v>
      </c>
      <c r="AL4" s="15">
        <f>IF(E4=11,5,0)</f>
        <v>0</v>
      </c>
      <c r="AM4" s="15">
        <f>IF(E4=12,4,0)</f>
        <v>0</v>
      </c>
      <c r="AN4" s="15">
        <f>IF(E4=13,3,0)</f>
        <v>0</v>
      </c>
      <c r="AO4" s="15">
        <f>IF(E4=14,2,0)</f>
        <v>0</v>
      </c>
      <c r="AP4" s="15">
        <f>IF(E4=15,1,0)</f>
        <v>0</v>
      </c>
      <c r="AQ4" s="16">
        <v>16</v>
      </c>
      <c r="AR4" s="22">
        <v>16</v>
      </c>
      <c r="AS4" s="22">
        <v>26</v>
      </c>
      <c r="AT4" s="22"/>
      <c r="AU4" s="22"/>
      <c r="AV4" s="22"/>
      <c r="AW4" s="22"/>
      <c r="AX4" s="23">
        <f>AQ4+AR4+AS4+AT4+AU4+AV4+AW4</f>
        <v>58</v>
      </c>
    </row>
    <row r="5" spans="1:50" ht="18.75">
      <c r="A5" s="7">
        <f t="shared" si="0"/>
        <v>3</v>
      </c>
      <c r="B5" s="8" t="s">
        <v>27</v>
      </c>
      <c r="C5" s="37" t="s">
        <v>125</v>
      </c>
      <c r="D5" s="17" t="s">
        <v>30</v>
      </c>
      <c r="E5" s="9">
        <f>COUNTIF(F$3:F5,F5)</f>
        <v>3</v>
      </c>
      <c r="F5" s="17" t="s">
        <v>136</v>
      </c>
      <c r="G5" s="18">
        <f>SUM(I5:O5)</f>
        <v>8771</v>
      </c>
      <c r="H5" s="11" t="str">
        <f>CONCATENATE(E5,"º-",F5)</f>
        <v>3º-T2A-NO</v>
      </c>
      <c r="I5" s="12">
        <f>SUM(P5*155,Q5)</f>
        <v>1569</v>
      </c>
      <c r="J5" s="12">
        <f>SUM(R5*155,S5)</f>
        <v>1423</v>
      </c>
      <c r="K5" s="12">
        <f>SUM(T5*196,U5)</f>
        <v>1369</v>
      </c>
      <c r="L5" s="12">
        <f>SUM(V5*196,W5)</f>
        <v>1641</v>
      </c>
      <c r="M5" s="12">
        <f>SUM(X5*135,Y5)</f>
        <v>1364</v>
      </c>
      <c r="N5" s="12">
        <f>SUM(Z5*135,AA5)</f>
        <v>1405</v>
      </c>
      <c r="O5" s="19"/>
      <c r="P5">
        <v>10</v>
      </c>
      <c r="Q5">
        <v>19</v>
      </c>
      <c r="R5">
        <v>9</v>
      </c>
      <c r="S5">
        <v>28</v>
      </c>
      <c r="T5">
        <v>6</v>
      </c>
      <c r="U5">
        <v>193</v>
      </c>
      <c r="V5">
        <v>8</v>
      </c>
      <c r="W5">
        <v>73</v>
      </c>
      <c r="X5">
        <v>10</v>
      </c>
      <c r="Y5">
        <v>14</v>
      </c>
      <c r="Z5">
        <v>10</v>
      </c>
      <c r="AA5" s="14">
        <v>55</v>
      </c>
      <c r="AB5" s="15">
        <f>IF(E5=1,20,0)</f>
        <v>0</v>
      </c>
      <c r="AC5" s="15">
        <f>IF(E5=2,17,0)</f>
        <v>0</v>
      </c>
      <c r="AD5" s="15">
        <f>IF(E5=3,15,0)</f>
        <v>15</v>
      </c>
      <c r="AE5" s="15">
        <f>IF(E5=4,13,0)</f>
        <v>0</v>
      </c>
      <c r="AF5" s="15">
        <f>IF(E5=5,11,0)</f>
        <v>0</v>
      </c>
      <c r="AG5" s="15">
        <f>IF(E5=6,10,0)</f>
        <v>0</v>
      </c>
      <c r="AH5" s="15">
        <f>IF(E5=7,9,0)</f>
        <v>0</v>
      </c>
      <c r="AI5" s="15">
        <f>IF(E5=8,8,0)</f>
        <v>0</v>
      </c>
      <c r="AJ5" s="15">
        <f>IF(E5=9,7,0)</f>
        <v>0</v>
      </c>
      <c r="AK5" s="15">
        <f>IF(E5=10,6,0)</f>
        <v>0</v>
      </c>
      <c r="AL5" s="15">
        <f>IF(E5=11,5,0)</f>
        <v>0</v>
      </c>
      <c r="AM5" s="15">
        <f>IF(E5=12,4,0)</f>
        <v>0</v>
      </c>
      <c r="AN5" s="15">
        <f>IF(E5=13,3,0)</f>
        <v>0</v>
      </c>
      <c r="AO5" s="15">
        <f>IF(E5=14,2,0)</f>
        <v>0</v>
      </c>
      <c r="AP5" s="15">
        <f>IF(E5=15,1,0)</f>
        <v>0</v>
      </c>
      <c r="AQ5" s="16">
        <v>18</v>
      </c>
      <c r="AR5" s="22">
        <v>14</v>
      </c>
      <c r="AS5" s="22">
        <v>23</v>
      </c>
      <c r="AT5" s="22"/>
      <c r="AU5" s="22"/>
      <c r="AV5" s="22"/>
      <c r="AW5" s="22"/>
      <c r="AX5" s="23">
        <f>AQ5+AR5+AS5+AT5+AU5+AV5+AW5</f>
        <v>55</v>
      </c>
    </row>
    <row r="6" spans="1:50" ht="18.75">
      <c r="A6" s="7">
        <f t="shared" si="0"/>
        <v>4</v>
      </c>
      <c r="B6" s="8" t="s">
        <v>41</v>
      </c>
      <c r="C6" s="37" t="s">
        <v>123</v>
      </c>
      <c r="D6" s="17" t="s">
        <v>45</v>
      </c>
      <c r="E6" s="9">
        <f>COUNTIF(F$3:F6,F6)</f>
        <v>4</v>
      </c>
      <c r="F6" s="17" t="s">
        <v>136</v>
      </c>
      <c r="G6" s="18">
        <f>SUM(I6:O6)</f>
        <v>7873</v>
      </c>
      <c r="H6" s="11" t="str">
        <f>CONCATENATE(E6,"º-",F6)</f>
        <v>4º-T2A-NO</v>
      </c>
      <c r="I6" s="12">
        <f>SUM(P6*155,Q6)</f>
        <v>1130</v>
      </c>
      <c r="J6" s="12">
        <f>SUM(R6*155,S6)</f>
        <v>1260</v>
      </c>
      <c r="K6" s="12">
        <f>SUM(T6*196,U6)</f>
        <v>1376</v>
      </c>
      <c r="L6" s="12">
        <f>SUM(V6*196,W6)</f>
        <v>1339</v>
      </c>
      <c r="M6" s="12">
        <f>SUM(X6*135,Y6)</f>
        <v>1334</v>
      </c>
      <c r="N6" s="12">
        <f>SUM(Z6*135,AA6)</f>
        <v>1434</v>
      </c>
      <c r="O6" s="19"/>
      <c r="P6">
        <v>7</v>
      </c>
      <c r="Q6">
        <v>45</v>
      </c>
      <c r="R6">
        <v>8</v>
      </c>
      <c r="S6">
        <v>20</v>
      </c>
      <c r="T6">
        <v>7</v>
      </c>
      <c r="U6">
        <v>4</v>
      </c>
      <c r="V6">
        <v>6</v>
      </c>
      <c r="W6">
        <v>163</v>
      </c>
      <c r="X6">
        <v>9</v>
      </c>
      <c r="Y6">
        <v>119</v>
      </c>
      <c r="Z6">
        <v>10</v>
      </c>
      <c r="AA6" s="14">
        <v>84</v>
      </c>
      <c r="AB6" s="15">
        <f>IF(E6=1,20,0)</f>
        <v>0</v>
      </c>
      <c r="AC6" s="15">
        <f>IF(E6=2,17,0)</f>
        <v>0</v>
      </c>
      <c r="AD6" s="15">
        <f>IF(E6=3,15,0)</f>
        <v>0</v>
      </c>
      <c r="AE6" s="15">
        <f>IF(E6=4,13,0)</f>
        <v>13</v>
      </c>
      <c r="AF6" s="15">
        <f>IF(E6=5,11,0)</f>
        <v>0</v>
      </c>
      <c r="AG6" s="15">
        <f>IF(E6=6,10,0)</f>
        <v>0</v>
      </c>
      <c r="AH6" s="15">
        <f>IF(E6=7,9,0)</f>
        <v>0</v>
      </c>
      <c r="AI6" s="15">
        <f>IF(E6=8,8,0)</f>
        <v>0</v>
      </c>
      <c r="AJ6" s="15">
        <f>IF(E6=9,7,0)</f>
        <v>0</v>
      </c>
      <c r="AK6" s="15">
        <f>IF(E6=10,6,0)</f>
        <v>0</v>
      </c>
      <c r="AL6" s="15">
        <f>IF(E6=11,5,0)</f>
        <v>0</v>
      </c>
      <c r="AM6" s="15">
        <f>IF(E6=12,4,0)</f>
        <v>0</v>
      </c>
      <c r="AN6" s="15">
        <f>IF(E6=13,3,0)</f>
        <v>0</v>
      </c>
      <c r="AO6" s="15">
        <f>IF(E6=14,2,0)</f>
        <v>0</v>
      </c>
      <c r="AP6" s="15">
        <f>IF(E6=15,1,0)</f>
        <v>0</v>
      </c>
      <c r="AQ6" s="16">
        <v>23</v>
      </c>
      <c r="AR6" s="22">
        <v>20</v>
      </c>
      <c r="AS6" s="22"/>
      <c r="AT6" s="22"/>
      <c r="AU6" s="22"/>
      <c r="AV6" s="22"/>
      <c r="AW6" s="22"/>
      <c r="AX6" s="23">
        <f>AQ6+AR6+AS6+AT6+AU6+AV6+AW6</f>
        <v>43</v>
      </c>
    </row>
    <row r="7" spans="1:50" ht="18.75">
      <c r="A7" s="7">
        <f t="shared" si="0"/>
        <v>5</v>
      </c>
      <c r="B7" s="8" t="s">
        <v>158</v>
      </c>
      <c r="C7" s="37" t="s">
        <v>159</v>
      </c>
      <c r="D7" s="17"/>
      <c r="E7" s="9"/>
      <c r="F7" s="17" t="s">
        <v>136</v>
      </c>
      <c r="G7" s="18"/>
      <c r="H7" s="11"/>
      <c r="I7" s="12"/>
      <c r="J7" s="12"/>
      <c r="K7" s="12"/>
      <c r="L7" s="12"/>
      <c r="M7" s="12"/>
      <c r="N7" s="12"/>
      <c r="O7" s="19"/>
      <c r="AA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  <c r="AR7" s="22">
        <v>30</v>
      </c>
      <c r="AS7" s="22"/>
      <c r="AT7" s="22"/>
      <c r="AU7" s="22"/>
      <c r="AV7" s="22"/>
      <c r="AW7" s="22"/>
      <c r="AX7" s="23">
        <f>AQ7+AR7+AS7+AT7+AU7+AV7+AW7</f>
        <v>30</v>
      </c>
    </row>
    <row r="8" spans="1:50" ht="18.75">
      <c r="A8" s="7">
        <f t="shared" si="0"/>
        <v>6</v>
      </c>
      <c r="B8" s="8" t="s">
        <v>27</v>
      </c>
      <c r="C8" s="37" t="s">
        <v>121</v>
      </c>
      <c r="D8" s="17" t="s">
        <v>37</v>
      </c>
      <c r="E8" s="9">
        <f>COUNTIF(F$3:F8,F8)</f>
        <v>6</v>
      </c>
      <c r="F8" s="17" t="s">
        <v>136</v>
      </c>
      <c r="G8" s="18">
        <f>SUM(I8:O8)</f>
        <v>9679</v>
      </c>
      <c r="H8" s="11" t="str">
        <f>CONCATENATE(E8,"º-",F8)</f>
        <v>6º-T2A-NO</v>
      </c>
      <c r="I8" s="12">
        <f>SUM(P8*155,Q8)</f>
        <v>1612</v>
      </c>
      <c r="J8" s="12">
        <f>SUM(R8*155,S8)</f>
        <v>1612</v>
      </c>
      <c r="K8" s="12">
        <f>SUM(T8*196,U8)</f>
        <v>1662</v>
      </c>
      <c r="L8" s="12">
        <f>SUM(V8*196,W8)</f>
        <v>1576</v>
      </c>
      <c r="M8" s="12">
        <f>SUM(X8*135,Y8)</f>
        <v>1555</v>
      </c>
      <c r="N8" s="12">
        <f>SUM(Z8*135,AA8)</f>
        <v>1662</v>
      </c>
      <c r="O8" s="19"/>
      <c r="P8">
        <v>10</v>
      </c>
      <c r="Q8">
        <v>62</v>
      </c>
      <c r="R8">
        <v>10</v>
      </c>
      <c r="S8">
        <v>62</v>
      </c>
      <c r="T8">
        <v>8</v>
      </c>
      <c r="U8">
        <v>94</v>
      </c>
      <c r="V8">
        <v>8</v>
      </c>
      <c r="W8">
        <v>8</v>
      </c>
      <c r="X8">
        <v>11</v>
      </c>
      <c r="Y8">
        <v>70</v>
      </c>
      <c r="Z8">
        <v>12</v>
      </c>
      <c r="AA8" s="14">
        <v>42</v>
      </c>
      <c r="AB8" s="15">
        <f>IF(E8=1,20,0)</f>
        <v>0</v>
      </c>
      <c r="AC8" s="15">
        <f>IF(E8=2,17,0)</f>
        <v>0</v>
      </c>
      <c r="AD8" s="15">
        <f>IF(E8=3,15,0)</f>
        <v>0</v>
      </c>
      <c r="AE8" s="15">
        <f>IF(E8=4,13,0)</f>
        <v>0</v>
      </c>
      <c r="AF8" s="15">
        <f>IF(E8=5,11,0)</f>
        <v>0</v>
      </c>
      <c r="AG8" s="15">
        <f>IF(E8=6,10,0)</f>
        <v>10</v>
      </c>
      <c r="AH8" s="15">
        <f>IF(E8=7,9,0)</f>
        <v>0</v>
      </c>
      <c r="AI8" s="15">
        <f>IF(E8=8,8,0)</f>
        <v>0</v>
      </c>
      <c r="AJ8" s="15">
        <f>IF(E8=9,7,0)</f>
        <v>0</v>
      </c>
      <c r="AK8" s="15">
        <f>IF(E8=10,6,0)</f>
        <v>0</v>
      </c>
      <c r="AL8" s="15">
        <f>IF(E8=11,5,0)</f>
        <v>0</v>
      </c>
      <c r="AM8" s="15">
        <f>IF(E8=12,4,0)</f>
        <v>0</v>
      </c>
      <c r="AN8" s="15">
        <f>IF(E8=13,3,0)</f>
        <v>0</v>
      </c>
      <c r="AO8" s="15">
        <f>IF(E8=14,2,0)</f>
        <v>0</v>
      </c>
      <c r="AP8" s="15">
        <f>IF(E8=15,1,0)</f>
        <v>0</v>
      </c>
      <c r="AQ8" s="16">
        <v>26</v>
      </c>
      <c r="AR8" s="22"/>
      <c r="AS8" s="22"/>
      <c r="AT8" s="22"/>
      <c r="AU8" s="22"/>
      <c r="AV8" s="22"/>
      <c r="AW8" s="22"/>
      <c r="AX8" s="23">
        <f>AQ8+AR8+AS8+AT8+AU8+AV8+AW8</f>
        <v>26</v>
      </c>
    </row>
    <row r="9" spans="1:50" ht="18.75">
      <c r="A9" s="7">
        <f t="shared" si="0"/>
        <v>7</v>
      </c>
      <c r="B9" s="8" t="s">
        <v>27</v>
      </c>
      <c r="C9" s="37" t="s">
        <v>106</v>
      </c>
      <c r="D9" s="17"/>
      <c r="E9" s="9"/>
      <c r="F9" s="17" t="s">
        <v>136</v>
      </c>
      <c r="G9" s="18"/>
      <c r="H9" s="11"/>
      <c r="I9" s="12"/>
      <c r="J9" s="12"/>
      <c r="K9" s="12"/>
      <c r="L9" s="12"/>
      <c r="M9" s="12"/>
      <c r="N9" s="12"/>
      <c r="O9" s="19"/>
      <c r="AA9" s="14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  <c r="AR9" s="22">
        <v>23</v>
      </c>
      <c r="AS9" s="22"/>
      <c r="AT9" s="22"/>
      <c r="AU9" s="22"/>
      <c r="AV9" s="22"/>
      <c r="AW9" s="22"/>
      <c r="AX9" s="23">
        <f>AQ9+AR9+AS9+AT9+AU9+AV9+AW9</f>
        <v>23</v>
      </c>
    </row>
    <row r="10" spans="1:50" ht="18.75">
      <c r="A10" s="7">
        <f t="shared" si="0"/>
        <v>8</v>
      </c>
      <c r="B10" s="8" t="s">
        <v>27</v>
      </c>
      <c r="C10" s="37" t="s">
        <v>124</v>
      </c>
      <c r="D10" s="17" t="s">
        <v>28</v>
      </c>
      <c r="E10" s="9">
        <f>COUNTIF(F$3:F10,F10)</f>
        <v>8</v>
      </c>
      <c r="F10" s="17" t="s">
        <v>136</v>
      </c>
      <c r="G10" s="18">
        <f>SUM(I10:O10)</f>
        <v>8237</v>
      </c>
      <c r="H10" s="11" t="str">
        <f>CONCATENATE(E10,"º-",F10)</f>
        <v>8º-T2A-NO</v>
      </c>
      <c r="I10" s="12">
        <f>SUM(P10*155,Q10)</f>
        <v>1323</v>
      </c>
      <c r="J10" s="12">
        <f>SUM(R10*155,S10)</f>
        <v>1301</v>
      </c>
      <c r="K10" s="12">
        <f>SUM(T10*196,U10)</f>
        <v>1385</v>
      </c>
      <c r="L10" s="12">
        <f>SUM(V10*196,W10)</f>
        <v>1526</v>
      </c>
      <c r="M10" s="12">
        <f>SUM(X10*135,Y10)</f>
        <v>1159</v>
      </c>
      <c r="N10" s="12">
        <f>SUM(Z10*135,AA10)</f>
        <v>1543</v>
      </c>
      <c r="O10" s="19"/>
      <c r="P10">
        <v>8</v>
      </c>
      <c r="Q10">
        <v>83</v>
      </c>
      <c r="R10">
        <v>8</v>
      </c>
      <c r="S10">
        <v>61</v>
      </c>
      <c r="T10">
        <v>7</v>
      </c>
      <c r="U10">
        <v>13</v>
      </c>
      <c r="V10">
        <v>7</v>
      </c>
      <c r="W10">
        <v>154</v>
      </c>
      <c r="X10">
        <v>8</v>
      </c>
      <c r="Y10">
        <v>79</v>
      </c>
      <c r="Z10">
        <v>11</v>
      </c>
      <c r="AA10" s="14">
        <v>58</v>
      </c>
      <c r="AB10" s="15">
        <f>IF(E10=1,20,0)</f>
        <v>0</v>
      </c>
      <c r="AC10" s="15">
        <f>IF(E10=2,17,0)</f>
        <v>0</v>
      </c>
      <c r="AD10" s="15">
        <f>IF(E10=3,15,0)</f>
        <v>0</v>
      </c>
      <c r="AE10" s="15">
        <f>IF(E10=4,13,0)</f>
        <v>0</v>
      </c>
      <c r="AF10" s="15">
        <f>IF(E10=5,11,0)</f>
        <v>0</v>
      </c>
      <c r="AG10" s="15">
        <f>IF(E10=6,10,0)</f>
        <v>0</v>
      </c>
      <c r="AH10" s="15">
        <f>IF(E10=7,9,0)</f>
        <v>0</v>
      </c>
      <c r="AI10" s="15">
        <f>IF(E10=8,8,0)</f>
        <v>8</v>
      </c>
      <c r="AJ10" s="15">
        <f>IF(E10=9,7,0)</f>
        <v>0</v>
      </c>
      <c r="AK10" s="15">
        <f>IF(E10=10,6,0)</f>
        <v>0</v>
      </c>
      <c r="AL10" s="15">
        <f>IF(E10=11,5,0)</f>
        <v>0</v>
      </c>
      <c r="AM10" s="15">
        <f>IF(E10=12,4,0)</f>
        <v>0</v>
      </c>
      <c r="AN10" s="15">
        <f>IF(E10=13,3,0)</f>
        <v>0</v>
      </c>
      <c r="AO10" s="15">
        <f>IF(E10=14,2,0)</f>
        <v>0</v>
      </c>
      <c r="AP10" s="15">
        <f>IF(E10=15,1,0)</f>
        <v>0</v>
      </c>
      <c r="AQ10" s="16">
        <v>20</v>
      </c>
      <c r="AR10" s="22"/>
      <c r="AS10" s="22"/>
      <c r="AT10" s="22"/>
      <c r="AU10" s="22"/>
      <c r="AV10" s="22"/>
      <c r="AW10" s="22"/>
      <c r="AX10" s="23">
        <f>AQ10+AR10+AS10+AT10+AU10+AV10+AW10</f>
        <v>20</v>
      </c>
    </row>
    <row r="11" spans="1:50" ht="18.75">
      <c r="A11" s="7">
        <f t="shared" si="0"/>
        <v>9</v>
      </c>
      <c r="B11" s="8" t="s">
        <v>61</v>
      </c>
      <c r="C11" s="37" t="s">
        <v>168</v>
      </c>
      <c r="D11" s="17"/>
      <c r="E11" s="9"/>
      <c r="F11" s="17" t="s">
        <v>136</v>
      </c>
      <c r="G11" s="18"/>
      <c r="H11" s="11"/>
      <c r="I11" s="12"/>
      <c r="J11" s="12"/>
      <c r="K11" s="12"/>
      <c r="L11" s="12"/>
      <c r="M11" s="12"/>
      <c r="N11" s="12"/>
      <c r="O11" s="19"/>
      <c r="AA11" s="14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22">
        <v>18</v>
      </c>
      <c r="AS11" s="22"/>
      <c r="AT11" s="22"/>
      <c r="AU11" s="22"/>
      <c r="AV11" s="22"/>
      <c r="AW11" s="22"/>
      <c r="AX11" s="23">
        <f>AQ11+AR11+AS11+AT11+AU11+AV11+AW11</f>
        <v>18</v>
      </c>
    </row>
    <row r="12" spans="1:50" ht="18.75">
      <c r="A12" s="7">
        <f t="shared" si="0"/>
        <v>10</v>
      </c>
      <c r="B12" s="8" t="s">
        <v>27</v>
      </c>
      <c r="C12" s="38" t="s">
        <v>129</v>
      </c>
      <c r="D12" s="17" t="s">
        <v>30</v>
      </c>
      <c r="E12" s="9">
        <f>COUNTIF(F$3:F12,F12)</f>
        <v>10</v>
      </c>
      <c r="F12" s="17" t="s">
        <v>136</v>
      </c>
      <c r="G12" s="18">
        <f>SUM(I12:O12)</f>
        <v>7669</v>
      </c>
      <c r="H12" s="11" t="str">
        <f>CONCATENATE(E12,"º-",F12)</f>
        <v>10º-T2A-NO</v>
      </c>
      <c r="I12" s="12">
        <f>SUM(P12*155,Q12)</f>
        <v>1274</v>
      </c>
      <c r="J12" s="12">
        <f>SUM(R12*155,S12)</f>
        <v>1272</v>
      </c>
      <c r="K12" s="12">
        <f>SUM(T12*196,U12)</f>
        <v>1199</v>
      </c>
      <c r="L12" s="12">
        <f>SUM(V12*196,W12)</f>
        <v>1226</v>
      </c>
      <c r="M12" s="12">
        <f>SUM(X12*135,Y12)</f>
        <v>1335</v>
      </c>
      <c r="N12" s="12">
        <f>SUM(Z12*135,AA12)</f>
        <v>1363</v>
      </c>
      <c r="O12" s="19"/>
      <c r="P12">
        <v>8</v>
      </c>
      <c r="Q12">
        <v>34</v>
      </c>
      <c r="R12">
        <v>8</v>
      </c>
      <c r="S12">
        <v>32</v>
      </c>
      <c r="T12">
        <v>6</v>
      </c>
      <c r="U12">
        <v>23</v>
      </c>
      <c r="V12">
        <v>6</v>
      </c>
      <c r="W12">
        <v>50</v>
      </c>
      <c r="X12">
        <v>9</v>
      </c>
      <c r="Y12">
        <v>120</v>
      </c>
      <c r="Z12">
        <v>10</v>
      </c>
      <c r="AA12" s="14">
        <v>13</v>
      </c>
      <c r="AB12" s="15">
        <f>IF(E12=1,20,0)</f>
        <v>0</v>
      </c>
      <c r="AC12" s="15">
        <f>IF(E12=2,17,0)</f>
        <v>0</v>
      </c>
      <c r="AD12" s="15">
        <f>IF(E12=3,15,0)</f>
        <v>0</v>
      </c>
      <c r="AE12" s="15">
        <f>IF(E12=4,13,0)</f>
        <v>0</v>
      </c>
      <c r="AF12" s="15">
        <f>IF(E12=5,11,0)</f>
        <v>0</v>
      </c>
      <c r="AG12" s="15">
        <f>IF(E12=6,10,0)</f>
        <v>0</v>
      </c>
      <c r="AH12" s="15">
        <f>IF(E12=7,9,0)</f>
        <v>0</v>
      </c>
      <c r="AI12" s="15">
        <f>IF(E12=8,8,0)</f>
        <v>0</v>
      </c>
      <c r="AJ12" s="15">
        <f>IF(E12=9,7,0)</f>
        <v>0</v>
      </c>
      <c r="AK12" s="15">
        <f>IF(E12=10,6,0)</f>
        <v>6</v>
      </c>
      <c r="AL12" s="15">
        <f>IF(E12=11,5,0)</f>
        <v>0</v>
      </c>
      <c r="AM12" s="15">
        <f>IF(E12=12,4,0)</f>
        <v>0</v>
      </c>
      <c r="AN12" s="15">
        <f>IF(E12=13,3,0)</f>
        <v>0</v>
      </c>
      <c r="AO12" s="15">
        <f>IF(E12=14,2,0)</f>
        <v>0</v>
      </c>
      <c r="AP12" s="15">
        <f>IF(E12=15,1,0)</f>
        <v>0</v>
      </c>
      <c r="AQ12" s="16">
        <v>14</v>
      </c>
      <c r="AR12" s="22"/>
      <c r="AS12" s="22"/>
      <c r="AT12" s="22"/>
      <c r="AU12" s="22"/>
      <c r="AV12" s="22"/>
      <c r="AW12" s="22"/>
      <c r="AX12" s="23">
        <f>AQ12+AR12+AS12+AT12+AU12+AV12+AW12</f>
        <v>14</v>
      </c>
    </row>
    <row r="13" spans="1:50" ht="18.75">
      <c r="A13" s="7">
        <f t="shared" si="0"/>
        <v>11</v>
      </c>
      <c r="B13" s="8" t="s">
        <v>27</v>
      </c>
      <c r="C13" s="38" t="s">
        <v>132</v>
      </c>
      <c r="D13" s="17" t="s">
        <v>30</v>
      </c>
      <c r="E13" s="9">
        <f>COUNTIF(F$3:F13,F13)</f>
        <v>11</v>
      </c>
      <c r="F13" s="17" t="s">
        <v>136</v>
      </c>
      <c r="G13" s="18">
        <f>SUM(I13:O13)</f>
        <v>8942</v>
      </c>
      <c r="H13" s="11" t="str">
        <f>CONCATENATE(E13,"º-",F13)</f>
        <v>11º-T2A-NO</v>
      </c>
      <c r="I13" s="12">
        <f>SUM(P13*155,Q13)</f>
        <v>1433</v>
      </c>
      <c r="J13" s="12">
        <f>SUM(R13*155,S13)</f>
        <v>1384</v>
      </c>
      <c r="K13" s="12">
        <f>SUM(T13*196,U13)</f>
        <v>1620</v>
      </c>
      <c r="L13" s="12">
        <f>SUM(V13*196,W13)</f>
        <v>1593</v>
      </c>
      <c r="M13" s="12">
        <f>SUM(X13*135,Y13)</f>
        <v>1384</v>
      </c>
      <c r="N13" s="12">
        <f>SUM(Z13*135,AA13)</f>
        <v>1528</v>
      </c>
      <c r="O13" s="19"/>
      <c r="P13">
        <v>9</v>
      </c>
      <c r="Q13">
        <v>38</v>
      </c>
      <c r="R13">
        <v>8</v>
      </c>
      <c r="S13">
        <v>144</v>
      </c>
      <c r="T13">
        <v>8</v>
      </c>
      <c r="U13">
        <v>52</v>
      </c>
      <c r="V13">
        <v>8</v>
      </c>
      <c r="W13">
        <v>25</v>
      </c>
      <c r="X13">
        <v>10</v>
      </c>
      <c r="Y13">
        <v>34</v>
      </c>
      <c r="Z13">
        <v>11</v>
      </c>
      <c r="AA13" s="14">
        <v>43</v>
      </c>
      <c r="AB13" s="15">
        <f>IF(E13=1,20,0)</f>
        <v>0</v>
      </c>
      <c r="AC13" s="15">
        <f>IF(E13=2,17,0)</f>
        <v>0</v>
      </c>
      <c r="AD13" s="15">
        <f>IF(E13=3,15,0)</f>
        <v>0</v>
      </c>
      <c r="AE13" s="15">
        <f>IF(E13=4,13,0)</f>
        <v>0</v>
      </c>
      <c r="AF13" s="15">
        <f>IF(E13=5,11,0)</f>
        <v>0</v>
      </c>
      <c r="AG13" s="15">
        <f>IF(E13=6,10,0)</f>
        <v>0</v>
      </c>
      <c r="AH13" s="15">
        <f>IF(E13=7,9,0)</f>
        <v>0</v>
      </c>
      <c r="AI13" s="15">
        <f>IF(E13=8,8,0)</f>
        <v>0</v>
      </c>
      <c r="AJ13" s="15">
        <f>IF(E13=9,7,0)</f>
        <v>0</v>
      </c>
      <c r="AK13" s="15">
        <f>IF(E13=10,6,0)</f>
        <v>0</v>
      </c>
      <c r="AL13" s="15">
        <f>IF(E13=11,5,0)</f>
        <v>5</v>
      </c>
      <c r="AM13" s="15">
        <f>IF(E13=12,4,0)</f>
        <v>0</v>
      </c>
      <c r="AN13" s="15">
        <f>IF(E13=13,3,0)</f>
        <v>0</v>
      </c>
      <c r="AO13" s="15">
        <f>IF(E13=14,2,0)</f>
        <v>0</v>
      </c>
      <c r="AP13" s="15">
        <f>IF(E13=15,1,0)</f>
        <v>0</v>
      </c>
      <c r="AQ13" s="16">
        <v>13</v>
      </c>
      <c r="AR13" s="22"/>
      <c r="AS13" s="22"/>
      <c r="AT13" s="22"/>
      <c r="AU13" s="22"/>
      <c r="AV13" s="22"/>
      <c r="AW13" s="22"/>
      <c r="AX13" s="23">
        <f>AQ13+AR13+AS13+AT13+AU13+AV13+AW13</f>
        <v>13</v>
      </c>
    </row>
    <row r="14" spans="1:50" ht="18.75">
      <c r="A14" s="7">
        <f t="shared" si="0"/>
        <v>12</v>
      </c>
      <c r="B14" s="8" t="s">
        <v>128</v>
      </c>
      <c r="C14" s="37" t="s">
        <v>127</v>
      </c>
      <c r="D14" s="17" t="s">
        <v>30</v>
      </c>
      <c r="E14" s="9">
        <f>COUNTIF(F$3:F14,F14)</f>
        <v>12</v>
      </c>
      <c r="F14" s="17" t="s">
        <v>136</v>
      </c>
      <c r="G14" s="18">
        <f>SUM(I14:O14)</f>
        <v>5538</v>
      </c>
      <c r="H14" s="11" t="str">
        <f>CONCATENATE(E14,"º-",F14)</f>
        <v>12º-T2A-NO</v>
      </c>
      <c r="I14" s="12">
        <f>SUM(P14*155,Q14)</f>
        <v>1004</v>
      </c>
      <c r="J14" s="12">
        <f>SUM(R14*155,S14)</f>
        <v>1004</v>
      </c>
      <c r="K14" s="12">
        <f>SUM(T14*196,U14)</f>
        <v>928</v>
      </c>
      <c r="L14" s="12">
        <f>SUM(V14*196,W14)</f>
        <v>972</v>
      </c>
      <c r="M14" s="12">
        <f>SUM(X14*135,Y14)</f>
        <v>832</v>
      </c>
      <c r="N14" s="12">
        <f>SUM(Z14*135,AA14)</f>
        <v>798</v>
      </c>
      <c r="O14" s="19"/>
      <c r="P14">
        <v>6</v>
      </c>
      <c r="Q14">
        <v>74</v>
      </c>
      <c r="R14">
        <v>6</v>
      </c>
      <c r="S14">
        <v>74</v>
      </c>
      <c r="T14">
        <v>4</v>
      </c>
      <c r="U14">
        <v>144</v>
      </c>
      <c r="V14">
        <v>4</v>
      </c>
      <c r="W14">
        <v>188</v>
      </c>
      <c r="X14">
        <v>6</v>
      </c>
      <c r="Y14">
        <v>22</v>
      </c>
      <c r="Z14">
        <v>5</v>
      </c>
      <c r="AA14" s="14">
        <v>123</v>
      </c>
      <c r="AB14" s="15">
        <f>IF(E14=1,20,0)</f>
        <v>0</v>
      </c>
      <c r="AC14" s="15">
        <f>IF(E14=2,17,0)</f>
        <v>0</v>
      </c>
      <c r="AD14" s="15">
        <f>IF(E14=3,15,0)</f>
        <v>0</v>
      </c>
      <c r="AE14" s="15">
        <f>IF(E14=4,13,0)</f>
        <v>0</v>
      </c>
      <c r="AF14" s="15">
        <f>IF(E14=5,11,0)</f>
        <v>0</v>
      </c>
      <c r="AG14" s="15">
        <f>IF(E14=6,10,0)</f>
        <v>0</v>
      </c>
      <c r="AH14" s="15">
        <f>IF(E14=7,9,0)</f>
        <v>0</v>
      </c>
      <c r="AI14" s="15">
        <f>IF(E14=8,8,0)</f>
        <v>0</v>
      </c>
      <c r="AJ14" s="15">
        <f>IF(E14=9,7,0)</f>
        <v>0</v>
      </c>
      <c r="AK14" s="15">
        <f>IF(E14=10,6,0)</f>
        <v>0</v>
      </c>
      <c r="AL14" s="15">
        <f>IF(E14=11,5,0)</f>
        <v>0</v>
      </c>
      <c r="AM14" s="15">
        <f>IF(E14=12,4,0)</f>
        <v>4</v>
      </c>
      <c r="AN14" s="15">
        <f>IF(E14=13,3,0)</f>
        <v>0</v>
      </c>
      <c r="AO14" s="15">
        <f>IF(E14=14,2,0)</f>
        <v>0</v>
      </c>
      <c r="AP14" s="15">
        <f>IF(E14=15,1,0)</f>
        <v>0</v>
      </c>
      <c r="AQ14" s="16"/>
      <c r="AR14" s="22">
        <v>13</v>
      </c>
      <c r="AS14" s="22"/>
      <c r="AT14" s="22"/>
      <c r="AU14" s="22"/>
      <c r="AV14" s="22"/>
      <c r="AW14" s="22"/>
      <c r="AX14" s="23">
        <f>AQ14+AR14+AS14+AT14+AU14+AV14+AW14</f>
        <v>13</v>
      </c>
    </row>
    <row r="15" spans="1:50" ht="18.75">
      <c r="A15" s="7">
        <f t="shared" si="0"/>
        <v>13</v>
      </c>
      <c r="B15" s="8" t="s">
        <v>27</v>
      </c>
      <c r="C15" s="37" t="s">
        <v>133</v>
      </c>
      <c r="D15" s="17" t="s">
        <v>30</v>
      </c>
      <c r="E15" s="9">
        <f>COUNTIF(F$3:F15,F15)</f>
        <v>13</v>
      </c>
      <c r="F15" s="17" t="s">
        <v>136</v>
      </c>
      <c r="G15" s="18">
        <f>SUM(I15:O15)</f>
        <v>8491</v>
      </c>
      <c r="H15" s="11" t="str">
        <f>CONCATENATE(E15,"º-",F15)</f>
        <v>13º-T2A-NO</v>
      </c>
      <c r="I15" s="12">
        <f>SUM(P15*155,Q15)</f>
        <v>1254</v>
      </c>
      <c r="J15" s="12">
        <f>SUM(R15*155,S15)</f>
        <v>1342</v>
      </c>
      <c r="K15" s="12">
        <f>SUM(T15*196,U15)</f>
        <v>1533</v>
      </c>
      <c r="L15" s="12">
        <f>SUM(V15*196,W15)</f>
        <v>1431</v>
      </c>
      <c r="M15" s="12">
        <f>SUM(X15*135,Y15)</f>
        <v>1467</v>
      </c>
      <c r="N15" s="12">
        <f>SUM(Z15*135,AA15)</f>
        <v>1464</v>
      </c>
      <c r="O15" s="19"/>
      <c r="P15">
        <v>8</v>
      </c>
      <c r="Q15">
        <v>14</v>
      </c>
      <c r="R15">
        <v>8</v>
      </c>
      <c r="S15">
        <v>102</v>
      </c>
      <c r="T15">
        <v>7</v>
      </c>
      <c r="U15">
        <v>161</v>
      </c>
      <c r="V15">
        <v>7</v>
      </c>
      <c r="W15">
        <v>59</v>
      </c>
      <c r="X15">
        <v>10</v>
      </c>
      <c r="Y15">
        <v>117</v>
      </c>
      <c r="Z15">
        <v>10</v>
      </c>
      <c r="AA15" s="14">
        <v>114</v>
      </c>
      <c r="AB15" s="15">
        <f>IF(E15=1,20,0)</f>
        <v>0</v>
      </c>
      <c r="AC15" s="15">
        <f>IF(E15=2,17,0)</f>
        <v>0</v>
      </c>
      <c r="AD15" s="15">
        <f>IF(E15=3,15,0)</f>
        <v>0</v>
      </c>
      <c r="AE15" s="15">
        <f>IF(E15=4,13,0)</f>
        <v>0</v>
      </c>
      <c r="AF15" s="15">
        <f>IF(E15=5,11,0)</f>
        <v>0</v>
      </c>
      <c r="AG15" s="15">
        <f>IF(E15=6,10,0)</f>
        <v>0</v>
      </c>
      <c r="AH15" s="15">
        <f>IF(E15=7,9,0)</f>
        <v>0</v>
      </c>
      <c r="AI15" s="15">
        <f>IF(E15=8,8,0)</f>
        <v>0</v>
      </c>
      <c r="AJ15" s="15">
        <f>IF(E15=9,7,0)</f>
        <v>0</v>
      </c>
      <c r="AK15" s="15">
        <f>IF(E15=10,6,0)</f>
        <v>0</v>
      </c>
      <c r="AL15" s="15">
        <f>IF(E15=11,5,0)</f>
        <v>0</v>
      </c>
      <c r="AM15" s="15">
        <f>IF(E15=12,4,0)</f>
        <v>0</v>
      </c>
      <c r="AN15" s="15">
        <f>IF(E15=13,3,0)</f>
        <v>3</v>
      </c>
      <c r="AO15" s="15">
        <f>IF(E15=14,2,0)</f>
        <v>0</v>
      </c>
      <c r="AP15" s="15">
        <f>IF(E15=15,1,0)</f>
        <v>0</v>
      </c>
      <c r="AQ15" s="16">
        <v>12</v>
      </c>
      <c r="AR15" s="22"/>
      <c r="AS15" s="22"/>
      <c r="AT15" s="22"/>
      <c r="AU15" s="22"/>
      <c r="AV15" s="22"/>
      <c r="AW15" s="22"/>
      <c r="AX15" s="23">
        <f>AQ15+AR15+AS15+AT15+AU15+AV15+AW15</f>
        <v>12</v>
      </c>
    </row>
    <row r="16" spans="1:50" ht="18.75">
      <c r="A16" s="7">
        <f t="shared" si="0"/>
        <v>14</v>
      </c>
      <c r="B16" s="8" t="s">
        <v>86</v>
      </c>
      <c r="C16" s="37" t="s">
        <v>63</v>
      </c>
      <c r="D16" s="17" t="s">
        <v>28</v>
      </c>
      <c r="E16" s="9">
        <f>COUNTIF(F$3:F16,F16)</f>
        <v>14</v>
      </c>
      <c r="F16" s="17" t="s">
        <v>136</v>
      </c>
      <c r="G16" s="18">
        <f>SUM(I16:O16)</f>
        <v>6143</v>
      </c>
      <c r="H16" s="11" t="str">
        <f>CONCATENATE(E16,"º-",F16)</f>
        <v>14º-T2A-NO</v>
      </c>
      <c r="I16" s="12">
        <f>SUM(P16*155,Q16)</f>
        <v>836</v>
      </c>
      <c r="J16" s="12">
        <f>SUM(R16*155,S16)</f>
        <v>1143</v>
      </c>
      <c r="K16" s="12">
        <f>SUM(T16*196,U16)</f>
        <v>1154</v>
      </c>
      <c r="L16" s="12">
        <f>SUM(V16*196,W16)</f>
        <v>1122</v>
      </c>
      <c r="M16" s="12">
        <f>SUM(X16*135,Y16)</f>
        <v>922</v>
      </c>
      <c r="N16" s="12">
        <f>SUM(Z16*135,AA16)</f>
        <v>966</v>
      </c>
      <c r="O16" s="19"/>
      <c r="P16">
        <v>5</v>
      </c>
      <c r="Q16">
        <v>61</v>
      </c>
      <c r="R16">
        <v>7</v>
      </c>
      <c r="S16">
        <v>58</v>
      </c>
      <c r="T16">
        <v>5</v>
      </c>
      <c r="U16">
        <v>174</v>
      </c>
      <c r="V16">
        <v>5</v>
      </c>
      <c r="W16">
        <v>142</v>
      </c>
      <c r="X16">
        <v>6</v>
      </c>
      <c r="Y16">
        <v>112</v>
      </c>
      <c r="Z16">
        <v>7</v>
      </c>
      <c r="AA16" s="14">
        <v>21</v>
      </c>
      <c r="AB16" s="15">
        <f>IF(E16=1,20,0)</f>
        <v>0</v>
      </c>
      <c r="AC16" s="15">
        <f>IF(E16=2,17,0)</f>
        <v>0</v>
      </c>
      <c r="AD16" s="15">
        <f>IF(E16=3,15,0)</f>
        <v>0</v>
      </c>
      <c r="AE16" s="15">
        <f>IF(E16=4,13,0)</f>
        <v>0</v>
      </c>
      <c r="AF16" s="15">
        <f>IF(E16=5,11,0)</f>
        <v>0</v>
      </c>
      <c r="AG16" s="15">
        <f>IF(E16=6,10,0)</f>
        <v>0</v>
      </c>
      <c r="AH16" s="15">
        <f>IF(E16=7,9,0)</f>
        <v>0</v>
      </c>
      <c r="AI16" s="15">
        <f>IF(E16=8,8,0)</f>
        <v>0</v>
      </c>
      <c r="AJ16" s="15">
        <f>IF(E16=9,7,0)</f>
        <v>0</v>
      </c>
      <c r="AK16" s="15">
        <f>IF(E16=10,6,0)</f>
        <v>0</v>
      </c>
      <c r="AL16" s="15">
        <f>IF(E16=11,5,0)</f>
        <v>0</v>
      </c>
      <c r="AM16" s="15">
        <f>IF(E16=12,4,0)</f>
        <v>0</v>
      </c>
      <c r="AN16" s="15">
        <f>IF(E16=13,3,0)</f>
        <v>0</v>
      </c>
      <c r="AO16" s="15">
        <f>IF(E16=14,2,0)</f>
        <v>2</v>
      </c>
      <c r="AP16" s="15">
        <f>IF(E16=15,1,0)</f>
        <v>0</v>
      </c>
      <c r="AQ16" s="16"/>
      <c r="AR16" s="22">
        <v>12</v>
      </c>
      <c r="AS16" s="22"/>
      <c r="AT16" s="22"/>
      <c r="AU16" s="22"/>
      <c r="AV16" s="22"/>
      <c r="AW16" s="22"/>
      <c r="AX16" s="23">
        <f>AQ16+AR16+AS16+AT16+AU16+AV16+AW16</f>
        <v>12</v>
      </c>
    </row>
    <row r="17" spans="1:50" ht="18.75">
      <c r="A17" s="7">
        <f t="shared" si="0"/>
        <v>15</v>
      </c>
      <c r="B17" s="8" t="s">
        <v>161</v>
      </c>
      <c r="C17" s="37" t="s">
        <v>162</v>
      </c>
      <c r="D17" s="17"/>
      <c r="E17" s="9"/>
      <c r="F17" s="17" t="s">
        <v>136</v>
      </c>
      <c r="G17" s="18"/>
      <c r="H17" s="11"/>
      <c r="I17" s="12"/>
      <c r="J17" s="12"/>
      <c r="K17" s="12"/>
      <c r="L17" s="12"/>
      <c r="M17" s="12"/>
      <c r="N17" s="12"/>
      <c r="O17" s="19"/>
      <c r="AA17" s="14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22">
        <v>11</v>
      </c>
      <c r="AS17" s="22"/>
      <c r="AT17" s="22"/>
      <c r="AU17" s="22"/>
      <c r="AV17" s="22"/>
      <c r="AW17" s="22"/>
      <c r="AX17" s="23">
        <f>AQ17+AR17+AS17+AT17+AU17+AV17+AW17</f>
        <v>11</v>
      </c>
    </row>
    <row r="18" spans="1:50" ht="18.75">
      <c r="A18" s="7">
        <f t="shared" si="0"/>
        <v>16</v>
      </c>
      <c r="B18" s="8"/>
      <c r="C18" s="37"/>
      <c r="D18" s="17"/>
      <c r="E18" s="9"/>
      <c r="F18" s="17" t="s">
        <v>136</v>
      </c>
      <c r="G18" s="18"/>
      <c r="H18" s="11"/>
      <c r="I18" s="12"/>
      <c r="J18" s="12"/>
      <c r="K18" s="12"/>
      <c r="L18" s="12"/>
      <c r="M18" s="12"/>
      <c r="N18" s="12"/>
      <c r="O18" s="19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AR18" s="22"/>
      <c r="AS18" s="22"/>
      <c r="AT18" s="22"/>
      <c r="AU18" s="22"/>
      <c r="AV18" s="22"/>
      <c r="AW18" s="22"/>
      <c r="AX18" s="23">
        <f>AQ18+AR18+AS18+AT18+AU18+AV18+AW18</f>
        <v>0</v>
      </c>
    </row>
    <row r="19" spans="1:50" ht="18.75">
      <c r="A19" s="7">
        <f t="shared" si="0"/>
        <v>17</v>
      </c>
      <c r="B19" s="8"/>
      <c r="C19" s="37"/>
      <c r="D19" s="17"/>
      <c r="E19" s="9"/>
      <c r="F19" s="17" t="s">
        <v>136</v>
      </c>
      <c r="G19" s="18"/>
      <c r="H19" s="11"/>
      <c r="I19" s="12"/>
      <c r="J19" s="12"/>
      <c r="K19" s="12"/>
      <c r="L19" s="12"/>
      <c r="M19" s="12"/>
      <c r="N19" s="12"/>
      <c r="O19" s="19"/>
      <c r="AA19" s="14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  <c r="AR19" s="22"/>
      <c r="AS19" s="22"/>
      <c r="AT19" s="22"/>
      <c r="AU19" s="22"/>
      <c r="AV19" s="22"/>
      <c r="AW19" s="22"/>
      <c r="AX19" s="23">
        <f>AQ19+AR19+AS19+AT19+AU19+AV19+AW19</f>
        <v>0</v>
      </c>
    </row>
    <row r="20" spans="1:50" ht="18.75">
      <c r="A20" s="7">
        <f t="shared" si="0"/>
        <v>18</v>
      </c>
      <c r="B20" s="8"/>
      <c r="C20" s="38"/>
      <c r="D20" s="17" t="s">
        <v>28</v>
      </c>
      <c r="E20" s="9">
        <f>COUNTIF(F$3:F20,F20)</f>
        <v>18</v>
      </c>
      <c r="F20" s="17" t="s">
        <v>136</v>
      </c>
      <c r="G20" s="18">
        <f>SUM(I20:O20)</f>
        <v>6962</v>
      </c>
      <c r="H20" s="11" t="str">
        <f>CONCATENATE(E20,"º-",F20)</f>
        <v>18º-T2A-NO</v>
      </c>
      <c r="I20" s="12">
        <f>SUM(P20*155,Q20)</f>
        <v>1240</v>
      </c>
      <c r="J20" s="12">
        <f>SUM(R20*155,S20)</f>
        <v>1145</v>
      </c>
      <c r="K20" s="12">
        <f>SUM(T20*196,U20)</f>
        <v>1263</v>
      </c>
      <c r="L20" s="12">
        <f>SUM(V20*196,W20)</f>
        <v>1188</v>
      </c>
      <c r="M20" s="12">
        <f>SUM(X20*135,Y20)</f>
        <v>1103</v>
      </c>
      <c r="N20" s="12">
        <f>SUM(Z20*135,AA20)</f>
        <v>1023</v>
      </c>
      <c r="O20" s="19"/>
      <c r="P20">
        <v>8</v>
      </c>
      <c r="Q20">
        <v>0</v>
      </c>
      <c r="R20">
        <v>7</v>
      </c>
      <c r="S20">
        <v>60</v>
      </c>
      <c r="T20">
        <v>6</v>
      </c>
      <c r="U20">
        <v>87</v>
      </c>
      <c r="V20">
        <v>6</v>
      </c>
      <c r="W20">
        <v>12</v>
      </c>
      <c r="X20">
        <v>8</v>
      </c>
      <c r="Y20">
        <v>23</v>
      </c>
      <c r="Z20">
        <v>7</v>
      </c>
      <c r="AA20" s="14">
        <v>78</v>
      </c>
      <c r="AB20" s="15">
        <f>IF(E20=1,20,0)</f>
        <v>0</v>
      </c>
      <c r="AC20" s="15">
        <f>IF(E20=2,17,0)</f>
        <v>0</v>
      </c>
      <c r="AD20" s="15">
        <f>IF(E20=3,15,0)</f>
        <v>0</v>
      </c>
      <c r="AE20" s="15">
        <f>IF(E20=4,13,0)</f>
        <v>0</v>
      </c>
      <c r="AF20" s="15">
        <f>IF(E20=5,11,0)</f>
        <v>0</v>
      </c>
      <c r="AG20" s="15">
        <f>IF(E20=6,10,0)</f>
        <v>0</v>
      </c>
      <c r="AH20" s="15">
        <f>IF(E20=7,9,0)</f>
        <v>0</v>
      </c>
      <c r="AI20" s="15">
        <f>IF(E20=8,8,0)</f>
        <v>0</v>
      </c>
      <c r="AJ20" s="15">
        <f>IF(E20=9,7,0)</f>
        <v>0</v>
      </c>
      <c r="AK20" s="15">
        <f>IF(E20=10,6,0)</f>
        <v>0</v>
      </c>
      <c r="AL20" s="15">
        <f>IF(E20=11,5,0)</f>
        <v>0</v>
      </c>
      <c r="AM20" s="15">
        <f>IF(E20=12,4,0)</f>
        <v>0</v>
      </c>
      <c r="AN20" s="15">
        <f>IF(E20=13,3,0)</f>
        <v>0</v>
      </c>
      <c r="AO20" s="15">
        <f>IF(E20=14,2,0)</f>
        <v>0</v>
      </c>
      <c r="AP20" s="15">
        <f>IF(E20=15,1,0)</f>
        <v>0</v>
      </c>
      <c r="AQ20" s="16"/>
      <c r="AR20" s="22"/>
      <c r="AT20" s="22"/>
      <c r="AU20" s="22"/>
      <c r="AV20" s="22"/>
      <c r="AW20" s="22"/>
      <c r="AX20" s="23">
        <f>AQ20+AR20+AS20+AT20+AU20+AV20+AW20</f>
        <v>0</v>
      </c>
    </row>
    <row r="21" spans="1:50" ht="18.75">
      <c r="A21" s="7">
        <f t="shared" si="0"/>
        <v>19</v>
      </c>
      <c r="B21" s="8"/>
      <c r="C21" s="38"/>
      <c r="D21" s="17" t="s">
        <v>30</v>
      </c>
      <c r="E21" s="9">
        <f>COUNTIF(F$3:F21,F21)</f>
        <v>19</v>
      </c>
      <c r="F21" s="17" t="s">
        <v>136</v>
      </c>
      <c r="G21" s="18">
        <f>SUM(I21:O21)</f>
        <v>5538</v>
      </c>
      <c r="H21" s="11" t="str">
        <f>CONCATENATE(E21,"º-",F21)</f>
        <v>19º-T2A-NO</v>
      </c>
      <c r="I21" s="12">
        <f>SUM(P21*155,Q21)</f>
        <v>1004</v>
      </c>
      <c r="J21" s="12">
        <f>SUM(R21*155,S21)</f>
        <v>1004</v>
      </c>
      <c r="K21" s="12">
        <f>SUM(T21*196,U21)</f>
        <v>928</v>
      </c>
      <c r="L21" s="12">
        <f>SUM(V21*196,W21)</f>
        <v>972</v>
      </c>
      <c r="M21" s="12">
        <f>SUM(X21*135,Y21)</f>
        <v>832</v>
      </c>
      <c r="N21" s="12">
        <f>SUM(Z21*135,AA21)</f>
        <v>798</v>
      </c>
      <c r="O21" s="19"/>
      <c r="P21">
        <v>6</v>
      </c>
      <c r="Q21">
        <v>74</v>
      </c>
      <c r="R21">
        <v>6</v>
      </c>
      <c r="S21">
        <v>74</v>
      </c>
      <c r="T21">
        <v>4</v>
      </c>
      <c r="U21">
        <v>144</v>
      </c>
      <c r="V21">
        <v>4</v>
      </c>
      <c r="W21">
        <v>188</v>
      </c>
      <c r="X21">
        <v>6</v>
      </c>
      <c r="Y21">
        <v>22</v>
      </c>
      <c r="Z21">
        <v>5</v>
      </c>
      <c r="AA21" s="14">
        <v>123</v>
      </c>
      <c r="AB21" s="15">
        <f>IF(E21=1,20,0)</f>
        <v>0</v>
      </c>
      <c r="AC21" s="15">
        <f>IF(E21=2,17,0)</f>
        <v>0</v>
      </c>
      <c r="AD21" s="15">
        <f>IF(E21=3,15,0)</f>
        <v>0</v>
      </c>
      <c r="AE21" s="15">
        <f>IF(E21=4,13,0)</f>
        <v>0</v>
      </c>
      <c r="AF21" s="15">
        <f>IF(E21=5,11,0)</f>
        <v>0</v>
      </c>
      <c r="AG21" s="15">
        <f>IF(E21=6,10,0)</f>
        <v>0</v>
      </c>
      <c r="AH21" s="15">
        <f>IF(E21=7,9,0)</f>
        <v>0</v>
      </c>
      <c r="AI21" s="15">
        <f>IF(E21=8,8,0)</f>
        <v>0</v>
      </c>
      <c r="AJ21" s="15">
        <f>IF(E21=9,7,0)</f>
        <v>0</v>
      </c>
      <c r="AK21" s="15">
        <f>IF(E21=10,6,0)</f>
        <v>0</v>
      </c>
      <c r="AL21" s="15">
        <f>IF(E21=11,5,0)</f>
        <v>0</v>
      </c>
      <c r="AM21" s="15">
        <f>IF(E21=12,4,0)</f>
        <v>0</v>
      </c>
      <c r="AN21" s="15">
        <f>IF(E21=13,3,0)</f>
        <v>0</v>
      </c>
      <c r="AO21" s="15">
        <f>IF(E21=14,2,0)</f>
        <v>0</v>
      </c>
      <c r="AP21" s="15">
        <f>IF(E21=15,1,0)</f>
        <v>0</v>
      </c>
      <c r="AQ21" s="16"/>
      <c r="AR21" s="22"/>
      <c r="AS21" s="22"/>
      <c r="AT21" s="22"/>
      <c r="AU21" s="22"/>
      <c r="AV21" s="22"/>
      <c r="AW21" s="22"/>
      <c r="AX21" s="23">
        <f>AQ21+AR21+AS21+AT21+AU21+AV21+AW21</f>
        <v>0</v>
      </c>
    </row>
    <row r="22" spans="1:50" ht="18.75">
      <c r="A22" s="7">
        <f t="shared" si="0"/>
        <v>20</v>
      </c>
      <c r="B22" s="8"/>
      <c r="C22" s="37"/>
      <c r="D22" s="17" t="s">
        <v>28</v>
      </c>
      <c r="E22" s="9">
        <f>COUNTIF(F$3:F22,F22)</f>
        <v>20</v>
      </c>
      <c r="F22" s="17" t="s">
        <v>136</v>
      </c>
      <c r="G22" s="18">
        <f>SUM(I22:O22)</f>
        <v>6143</v>
      </c>
      <c r="H22" s="11" t="str">
        <f>CONCATENATE(E22,"º-",F22)</f>
        <v>20º-T2A-NO</v>
      </c>
      <c r="I22" s="12">
        <f>SUM(P22*155,Q22)</f>
        <v>836</v>
      </c>
      <c r="J22" s="12">
        <f>SUM(R22*155,S22)</f>
        <v>1143</v>
      </c>
      <c r="K22" s="12">
        <f>SUM(T22*196,U22)</f>
        <v>1154</v>
      </c>
      <c r="L22" s="12">
        <f>SUM(V22*196,W22)</f>
        <v>1122</v>
      </c>
      <c r="M22" s="12">
        <f>SUM(X22*135,Y22)</f>
        <v>922</v>
      </c>
      <c r="N22" s="12">
        <f>SUM(Z22*135,AA22)</f>
        <v>966</v>
      </c>
      <c r="O22" s="19"/>
      <c r="P22">
        <v>5</v>
      </c>
      <c r="Q22">
        <v>61</v>
      </c>
      <c r="R22">
        <v>7</v>
      </c>
      <c r="S22">
        <v>58</v>
      </c>
      <c r="T22">
        <v>5</v>
      </c>
      <c r="U22">
        <v>174</v>
      </c>
      <c r="V22">
        <v>5</v>
      </c>
      <c r="W22">
        <v>142</v>
      </c>
      <c r="X22">
        <v>6</v>
      </c>
      <c r="Y22">
        <v>112</v>
      </c>
      <c r="Z22">
        <v>7</v>
      </c>
      <c r="AA22" s="14">
        <v>21</v>
      </c>
      <c r="AB22" s="15">
        <f>IF(E22=1,20,0)</f>
        <v>0</v>
      </c>
      <c r="AC22" s="15">
        <f>IF(E22=2,17,0)</f>
        <v>0</v>
      </c>
      <c r="AD22" s="15">
        <f>IF(E22=3,15,0)</f>
        <v>0</v>
      </c>
      <c r="AE22" s="15">
        <f>IF(E22=4,13,0)</f>
        <v>0</v>
      </c>
      <c r="AF22" s="15">
        <f>IF(E22=5,11,0)</f>
        <v>0</v>
      </c>
      <c r="AG22" s="15">
        <f>IF(E22=6,10,0)</f>
        <v>0</v>
      </c>
      <c r="AH22" s="15">
        <f>IF(E22=7,9,0)</f>
        <v>0</v>
      </c>
      <c r="AI22" s="15">
        <f>IF(E22=8,8,0)</f>
        <v>0</v>
      </c>
      <c r="AJ22" s="15">
        <f>IF(E22=9,7,0)</f>
        <v>0</v>
      </c>
      <c r="AK22" s="15">
        <f>IF(E22=10,6,0)</f>
        <v>0</v>
      </c>
      <c r="AL22" s="15">
        <f>IF(E22=11,5,0)</f>
        <v>0</v>
      </c>
      <c r="AM22" s="15">
        <f>IF(E22=12,4,0)</f>
        <v>0</v>
      </c>
      <c r="AN22" s="15">
        <f>IF(E22=13,3,0)</f>
        <v>0</v>
      </c>
      <c r="AO22" s="15">
        <f>IF(E22=14,2,0)</f>
        <v>0</v>
      </c>
      <c r="AP22" s="15">
        <f>IF(E22=15,1,0)</f>
        <v>0</v>
      </c>
      <c r="AQ22" s="16"/>
      <c r="AR22" s="22"/>
      <c r="AS22" s="22"/>
      <c r="AT22" s="22"/>
      <c r="AU22" s="22"/>
      <c r="AV22" s="22"/>
      <c r="AW22" s="22"/>
      <c r="AX22" s="23">
        <f>AQ22+AR22+AS22+AT22+AU22+AV22+AW22</f>
        <v>0</v>
      </c>
    </row>
    <row r="23" spans="1:50" ht="18.75">
      <c r="A23" s="7">
        <f t="shared" si="0"/>
        <v>21</v>
      </c>
      <c r="B23" s="8"/>
      <c r="C23" s="37"/>
      <c r="D23" s="17"/>
      <c r="E23" s="9"/>
      <c r="F23" s="17" t="s">
        <v>136</v>
      </c>
      <c r="G23" s="18"/>
      <c r="H23" s="11"/>
      <c r="I23" s="12"/>
      <c r="J23" s="12"/>
      <c r="K23" s="12"/>
      <c r="L23" s="12"/>
      <c r="M23" s="12"/>
      <c r="N23" s="12"/>
      <c r="O23" s="19"/>
      <c r="AA23" s="14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6"/>
      <c r="AR23" s="22"/>
      <c r="AS23" s="22"/>
      <c r="AT23" s="22"/>
      <c r="AU23" s="22"/>
      <c r="AV23" s="22"/>
      <c r="AW23" s="22"/>
      <c r="AX23" s="23">
        <f>AQ23+AR23+AS23+AT23+AU23+AV23+AW23</f>
        <v>0</v>
      </c>
    </row>
    <row r="24" spans="1:50" ht="18.75">
      <c r="A24" s="7">
        <f>+A23+1</f>
        <v>22</v>
      </c>
      <c r="B24" s="8"/>
      <c r="C24" s="17"/>
      <c r="D24" s="17" t="s">
        <v>30</v>
      </c>
      <c r="E24" s="9">
        <f>COUNTIF(F$3:F24,F24)</f>
        <v>22</v>
      </c>
      <c r="F24" s="17" t="s">
        <v>136</v>
      </c>
      <c r="G24" s="18">
        <f>SUM(I24:O24)</f>
        <v>5538</v>
      </c>
      <c r="H24" s="11" t="str">
        <f>CONCATENATE(E24,"º-",F24)</f>
        <v>22º-T2A-NO</v>
      </c>
      <c r="I24" s="12">
        <f>SUM(P24*155,Q24)</f>
        <v>1004</v>
      </c>
      <c r="J24" s="12">
        <f>SUM(R24*155,S24)</f>
        <v>1004</v>
      </c>
      <c r="K24" s="12">
        <f>SUM(T24*196,U24)</f>
        <v>928</v>
      </c>
      <c r="L24" s="12">
        <f>SUM(V24*196,W24)</f>
        <v>972</v>
      </c>
      <c r="M24" s="12">
        <f>SUM(X24*135,Y24)</f>
        <v>832</v>
      </c>
      <c r="N24" s="12">
        <f>SUM(Z24*135,AA24)</f>
        <v>798</v>
      </c>
      <c r="O24" s="19"/>
      <c r="P24">
        <v>6</v>
      </c>
      <c r="Q24">
        <v>74</v>
      </c>
      <c r="R24">
        <v>6</v>
      </c>
      <c r="S24">
        <v>74</v>
      </c>
      <c r="T24">
        <v>4</v>
      </c>
      <c r="U24">
        <v>144</v>
      </c>
      <c r="V24">
        <v>4</v>
      </c>
      <c r="W24">
        <v>188</v>
      </c>
      <c r="X24">
        <v>6</v>
      </c>
      <c r="Y24">
        <v>22</v>
      </c>
      <c r="Z24">
        <v>5</v>
      </c>
      <c r="AA24" s="14">
        <v>123</v>
      </c>
      <c r="AB24" s="15">
        <f>IF(E24=1,20,0)</f>
        <v>0</v>
      </c>
      <c r="AC24" s="15">
        <f>IF(E24=2,17,0)</f>
        <v>0</v>
      </c>
      <c r="AD24" s="15">
        <f>IF(E24=3,15,0)</f>
        <v>0</v>
      </c>
      <c r="AE24" s="15">
        <f>IF(E24=4,13,0)</f>
        <v>0</v>
      </c>
      <c r="AF24" s="15">
        <f>IF(E24=5,11,0)</f>
        <v>0</v>
      </c>
      <c r="AG24" s="15">
        <f>IF(E24=6,10,0)</f>
        <v>0</v>
      </c>
      <c r="AH24" s="15">
        <f>IF(E24=7,9,0)</f>
        <v>0</v>
      </c>
      <c r="AI24" s="15">
        <f>IF(E24=8,8,0)</f>
        <v>0</v>
      </c>
      <c r="AJ24" s="15">
        <f>IF(E24=9,7,0)</f>
        <v>0</v>
      </c>
      <c r="AK24" s="15">
        <f>IF(E24=10,6,0)</f>
        <v>0</v>
      </c>
      <c r="AL24" s="15">
        <f>IF(E24=11,5,0)</f>
        <v>0</v>
      </c>
      <c r="AM24" s="15">
        <f>IF(E24=12,4,0)</f>
        <v>0</v>
      </c>
      <c r="AN24" s="15">
        <f>IF(E24=13,3,0)</f>
        <v>0</v>
      </c>
      <c r="AO24" s="15">
        <f>IF(E24=14,2,0)</f>
        <v>0</v>
      </c>
      <c r="AP24" s="15">
        <f>IF(E24=15,1,0)</f>
        <v>0</v>
      </c>
      <c r="AQ24" s="16"/>
      <c r="AR24" s="22"/>
      <c r="AS24" s="22"/>
      <c r="AT24" s="22"/>
      <c r="AU24" s="22"/>
      <c r="AV24" s="22"/>
      <c r="AW24" s="22"/>
      <c r="AX24" s="23">
        <f>AQ24+AR24+AS24+AT24+AU24+AV24+AW24</f>
        <v>0</v>
      </c>
    </row>
    <row r="25" spans="1:50" ht="18.75">
      <c r="A25" s="7">
        <f>+A24+1</f>
        <v>23</v>
      </c>
      <c r="B25" s="8"/>
      <c r="C25" s="17"/>
      <c r="D25" s="17" t="s">
        <v>30</v>
      </c>
      <c r="E25" s="9">
        <f>COUNTIF(F$3:F25,F25)</f>
        <v>23</v>
      </c>
      <c r="F25" s="17" t="s">
        <v>136</v>
      </c>
      <c r="G25" s="18">
        <f>SUM(I25:O25)</f>
        <v>5538</v>
      </c>
      <c r="H25" s="11" t="str">
        <f>CONCATENATE(E25,"º-",F25)</f>
        <v>23º-T2A-NO</v>
      </c>
      <c r="I25" s="12">
        <f>SUM(P25*155,Q25)</f>
        <v>1004</v>
      </c>
      <c r="J25" s="12">
        <f>SUM(R25*155,S25)</f>
        <v>1004</v>
      </c>
      <c r="K25" s="12">
        <f>SUM(T25*196,U25)</f>
        <v>928</v>
      </c>
      <c r="L25" s="12">
        <f>SUM(V25*196,W25)</f>
        <v>972</v>
      </c>
      <c r="M25" s="12">
        <f>SUM(X25*135,Y25)</f>
        <v>832</v>
      </c>
      <c r="N25" s="12">
        <f>SUM(Z25*135,AA25)</f>
        <v>798</v>
      </c>
      <c r="O25" s="19"/>
      <c r="P25">
        <v>6</v>
      </c>
      <c r="Q25">
        <v>74</v>
      </c>
      <c r="R25">
        <v>6</v>
      </c>
      <c r="S25">
        <v>74</v>
      </c>
      <c r="T25">
        <v>4</v>
      </c>
      <c r="U25">
        <v>144</v>
      </c>
      <c r="V25">
        <v>4</v>
      </c>
      <c r="W25">
        <v>188</v>
      </c>
      <c r="X25">
        <v>6</v>
      </c>
      <c r="Y25">
        <v>22</v>
      </c>
      <c r="Z25">
        <v>5</v>
      </c>
      <c r="AA25" s="14">
        <v>123</v>
      </c>
      <c r="AB25" s="15">
        <f>IF(E25=1,20,0)</f>
        <v>0</v>
      </c>
      <c r="AC25" s="15">
        <f>IF(E25=2,17,0)</f>
        <v>0</v>
      </c>
      <c r="AD25" s="15">
        <f>IF(E25=3,15,0)</f>
        <v>0</v>
      </c>
      <c r="AE25" s="15">
        <f>IF(E25=4,13,0)</f>
        <v>0</v>
      </c>
      <c r="AF25" s="15">
        <f>IF(E25=5,11,0)</f>
        <v>0</v>
      </c>
      <c r="AG25" s="15">
        <f>IF(E25=6,10,0)</f>
        <v>0</v>
      </c>
      <c r="AH25" s="15">
        <f>IF(E25=7,9,0)</f>
        <v>0</v>
      </c>
      <c r="AI25" s="15">
        <f>IF(E25=8,8,0)</f>
        <v>0</v>
      </c>
      <c r="AJ25" s="15">
        <f>IF(E25=9,7,0)</f>
        <v>0</v>
      </c>
      <c r="AK25" s="15">
        <f>IF(E25=10,6,0)</f>
        <v>0</v>
      </c>
      <c r="AL25" s="15">
        <f>IF(E25=11,5,0)</f>
        <v>0</v>
      </c>
      <c r="AM25" s="15">
        <f>IF(E25=12,4,0)</f>
        <v>0</v>
      </c>
      <c r="AN25" s="15">
        <f>IF(E25=13,3,0)</f>
        <v>0</v>
      </c>
      <c r="AO25" s="15">
        <f>IF(E25=14,2,0)</f>
        <v>0</v>
      </c>
      <c r="AP25" s="15">
        <f>IF(E25=15,1,0)</f>
        <v>0</v>
      </c>
      <c r="AQ25" s="16"/>
      <c r="AR25" s="22"/>
      <c r="AS25" s="22"/>
      <c r="AT25" s="22"/>
      <c r="AU25" s="22"/>
      <c r="AV25" s="22"/>
      <c r="AW25" s="22"/>
      <c r="AX25" s="23">
        <f>AQ25+AR25+AS25+AT25+AU25+AV25+AW25</f>
        <v>0</v>
      </c>
    </row>
    <row r="26" spans="1:50" ht="18.75">
      <c r="A26" s="7">
        <f>+A25+1</f>
        <v>24</v>
      </c>
      <c r="B26" s="8"/>
      <c r="C26" s="17"/>
      <c r="D26" s="17" t="s">
        <v>30</v>
      </c>
      <c r="E26" s="9">
        <f>COUNTIF(F$3:F26,F26)</f>
        <v>24</v>
      </c>
      <c r="F26" s="17" t="s">
        <v>136</v>
      </c>
      <c r="G26" s="18">
        <f>SUM(I26:O26)</f>
        <v>5538</v>
      </c>
      <c r="H26" s="11" t="str">
        <f>CONCATENATE(E26,"º-",F26)</f>
        <v>24º-T2A-NO</v>
      </c>
      <c r="I26" s="12">
        <f>SUM(P26*155,Q26)</f>
        <v>1004</v>
      </c>
      <c r="J26" s="12">
        <f>SUM(R26*155,S26)</f>
        <v>1004</v>
      </c>
      <c r="K26" s="12">
        <f>SUM(T26*196,U26)</f>
        <v>928</v>
      </c>
      <c r="L26" s="12">
        <f>SUM(V26*196,W26)</f>
        <v>972</v>
      </c>
      <c r="M26" s="12">
        <f>SUM(X26*135,Y26)</f>
        <v>832</v>
      </c>
      <c r="N26" s="12">
        <f>SUM(Z26*135,AA26)</f>
        <v>798</v>
      </c>
      <c r="O26" s="19"/>
      <c r="P26">
        <v>6</v>
      </c>
      <c r="Q26">
        <v>74</v>
      </c>
      <c r="R26">
        <v>6</v>
      </c>
      <c r="S26">
        <v>74</v>
      </c>
      <c r="T26">
        <v>4</v>
      </c>
      <c r="U26">
        <v>144</v>
      </c>
      <c r="V26">
        <v>4</v>
      </c>
      <c r="W26">
        <v>188</v>
      </c>
      <c r="X26">
        <v>6</v>
      </c>
      <c r="Y26">
        <v>22</v>
      </c>
      <c r="Z26">
        <v>5</v>
      </c>
      <c r="AA26" s="14">
        <v>123</v>
      </c>
      <c r="AB26" s="15">
        <f>IF(E26=1,20,0)</f>
        <v>0</v>
      </c>
      <c r="AC26" s="15">
        <f>IF(E26=2,17,0)</f>
        <v>0</v>
      </c>
      <c r="AD26" s="15">
        <f>IF(E26=3,15,0)</f>
        <v>0</v>
      </c>
      <c r="AE26" s="15">
        <f>IF(E26=4,13,0)</f>
        <v>0</v>
      </c>
      <c r="AF26" s="15">
        <f>IF(E26=5,11,0)</f>
        <v>0</v>
      </c>
      <c r="AG26" s="15">
        <f>IF(E26=6,10,0)</f>
        <v>0</v>
      </c>
      <c r="AH26" s="15">
        <f>IF(E26=7,9,0)</f>
        <v>0</v>
      </c>
      <c r="AI26" s="15">
        <f>IF(E26=8,8,0)</f>
        <v>0</v>
      </c>
      <c r="AJ26" s="15">
        <f>IF(E26=9,7,0)</f>
        <v>0</v>
      </c>
      <c r="AK26" s="15">
        <f>IF(E26=10,6,0)</f>
        <v>0</v>
      </c>
      <c r="AL26" s="15">
        <f>IF(E26=11,5,0)</f>
        <v>0</v>
      </c>
      <c r="AM26" s="15">
        <f>IF(E26=12,4,0)</f>
        <v>0</v>
      </c>
      <c r="AN26" s="15">
        <f>IF(E26=13,3,0)</f>
        <v>0</v>
      </c>
      <c r="AO26" s="15">
        <f>IF(E26=14,2,0)</f>
        <v>0</v>
      </c>
      <c r="AP26" s="15">
        <f>IF(E26=15,1,0)</f>
        <v>0</v>
      </c>
      <c r="AQ26" s="16"/>
      <c r="AR26" s="22"/>
      <c r="AS26" s="22"/>
      <c r="AT26" s="22"/>
      <c r="AU26" s="22"/>
      <c r="AV26" s="22"/>
      <c r="AW26" s="22"/>
      <c r="AX26" s="23">
        <f>AQ26+AR26+AS26+AT26+AU26+AV26+AW26</f>
        <v>0</v>
      </c>
    </row>
  </sheetData>
  <sheetProtection/>
  <conditionalFormatting sqref="I3:N26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3:E26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1"/>
  <sheetViews>
    <sheetView zoomScale="70" zoomScaleNormal="70" zoomScalePageLayoutView="0" workbookViewId="0" topLeftCell="A1">
      <selection activeCell="AR8" sqref="AR8"/>
    </sheetView>
  </sheetViews>
  <sheetFormatPr defaultColWidth="11.421875" defaultRowHeight="12.75"/>
  <cols>
    <col min="1" max="1" width="20.57421875" style="0" bestFit="1" customWidth="1"/>
    <col min="2" max="2" width="28.00390625" style="0" bestFit="1" customWidth="1"/>
    <col min="3" max="3" width="22.421875" style="0" bestFit="1" customWidth="1"/>
    <col min="4" max="4" width="24.28125" style="0" hidden="1" customWidth="1"/>
    <col min="5" max="5" width="8.7109375" style="0" hidden="1" customWidth="1"/>
    <col min="6" max="6" width="9.140625" style="0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8" width="13.7109375" style="0" bestFit="1" customWidth="1"/>
    <col min="49" max="49" width="6.7109375" style="0" bestFit="1" customWidth="1"/>
    <col min="50" max="50" width="9.7109375" style="0" bestFit="1" customWidth="1"/>
  </cols>
  <sheetData>
    <row r="1" spans="1:2" ht="56.25" thickBot="1">
      <c r="A1" s="35" t="s">
        <v>134</v>
      </c>
      <c r="B1" s="35" t="s">
        <v>69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6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8" t="s">
        <v>119</v>
      </c>
      <c r="C3" s="37" t="s">
        <v>120</v>
      </c>
      <c r="D3" s="17" t="s">
        <v>36</v>
      </c>
      <c r="E3" s="9">
        <f>COUNTIF(F$3:F3,F3)</f>
        <v>1</v>
      </c>
      <c r="F3" s="17" t="s">
        <v>137</v>
      </c>
      <c r="G3" s="18">
        <f aca="true" t="shared" si="0" ref="G3:G11">SUM(I3:O3)</f>
        <v>8466</v>
      </c>
      <c r="H3" s="11" t="str">
        <f aca="true" t="shared" si="1" ref="H3:H11">CONCATENATE(E3,"º-",F3)</f>
        <v>1º-T2A-DA</v>
      </c>
      <c r="I3" s="12">
        <f aca="true" t="shared" si="2" ref="I3:I11">SUM(P3*155,Q3)</f>
        <v>1397</v>
      </c>
      <c r="J3" s="12">
        <f aca="true" t="shared" si="3" ref="J3:J11">SUM(R3*155,S3)</f>
        <v>1111</v>
      </c>
      <c r="K3" s="12">
        <f aca="true" t="shared" si="4" ref="K3:K11">SUM(T3*196,U3)</f>
        <v>1590</v>
      </c>
      <c r="L3" s="12">
        <f aca="true" t="shared" si="5" ref="L3:L11">SUM(V3*196,W3)</f>
        <v>1600</v>
      </c>
      <c r="M3" s="12">
        <f aca="true" t="shared" si="6" ref="M3:M11">SUM(X3*135,Y3)</f>
        <v>1389</v>
      </c>
      <c r="N3" s="12">
        <f aca="true" t="shared" si="7" ref="N3:N11">SUM(Z3*135,AA3)</f>
        <v>1379</v>
      </c>
      <c r="O3" s="19"/>
      <c r="P3">
        <v>9</v>
      </c>
      <c r="Q3">
        <v>2</v>
      </c>
      <c r="R3">
        <v>7</v>
      </c>
      <c r="S3">
        <v>26</v>
      </c>
      <c r="T3">
        <v>8</v>
      </c>
      <c r="U3">
        <v>22</v>
      </c>
      <c r="V3">
        <v>8</v>
      </c>
      <c r="W3">
        <v>32</v>
      </c>
      <c r="X3">
        <v>10</v>
      </c>
      <c r="Y3">
        <v>39</v>
      </c>
      <c r="Z3">
        <v>10</v>
      </c>
      <c r="AA3" s="14">
        <v>29</v>
      </c>
      <c r="AB3" s="15">
        <f aca="true" t="shared" si="8" ref="AB3:AB11">IF(E3=1,20,0)</f>
        <v>20</v>
      </c>
      <c r="AC3" s="15">
        <f aca="true" t="shared" si="9" ref="AC3:AC11">IF(E3=2,17,0)</f>
        <v>0</v>
      </c>
      <c r="AD3" s="15">
        <f aca="true" t="shared" si="10" ref="AD3:AD11">IF(E3=3,15,0)</f>
        <v>0</v>
      </c>
      <c r="AE3" s="15">
        <f aca="true" t="shared" si="11" ref="AE3:AE11">IF(E3=4,13,0)</f>
        <v>0</v>
      </c>
      <c r="AF3" s="15">
        <f aca="true" t="shared" si="12" ref="AF3:AF11">IF(E3=5,11,0)</f>
        <v>0</v>
      </c>
      <c r="AG3" s="15">
        <f aca="true" t="shared" si="13" ref="AG3:AG11">IF(E3=6,10,0)</f>
        <v>0</v>
      </c>
      <c r="AH3" s="15">
        <f aca="true" t="shared" si="14" ref="AH3:AH11">IF(E3=7,9,0)</f>
        <v>0</v>
      </c>
      <c r="AI3" s="15">
        <f aca="true" t="shared" si="15" ref="AI3:AI11">IF(E3=8,8,0)</f>
        <v>0</v>
      </c>
      <c r="AJ3" s="15">
        <f aca="true" t="shared" si="16" ref="AJ3:AJ11">IF(E3=9,7,0)</f>
        <v>0</v>
      </c>
      <c r="AK3" s="15">
        <f aca="true" t="shared" si="17" ref="AK3:AK11">IF(E3=10,6,0)</f>
        <v>0</v>
      </c>
      <c r="AL3" s="15">
        <f aca="true" t="shared" si="18" ref="AL3:AL11">IF(E3=11,5,0)</f>
        <v>0</v>
      </c>
      <c r="AM3" s="15">
        <f aca="true" t="shared" si="19" ref="AM3:AM11">IF(E3=12,4,0)</f>
        <v>0</v>
      </c>
      <c r="AN3" s="15">
        <f aca="true" t="shared" si="20" ref="AN3:AN11">IF(E3=13,3,0)</f>
        <v>0</v>
      </c>
      <c r="AO3" s="15">
        <f aca="true" t="shared" si="21" ref="AO3:AO11">IF(E3=14,2,0)</f>
        <v>0</v>
      </c>
      <c r="AP3" s="15">
        <f aca="true" t="shared" si="22" ref="AP3:AP11">IF(E3=15,1,0)</f>
        <v>0</v>
      </c>
      <c r="AQ3" s="16">
        <v>30</v>
      </c>
      <c r="AR3" s="22"/>
      <c r="AS3" s="22"/>
      <c r="AT3" s="22"/>
      <c r="AU3" s="22"/>
      <c r="AV3" s="22"/>
      <c r="AW3" s="22"/>
      <c r="AX3" s="23">
        <f aca="true" t="shared" si="23" ref="AX3:AX11">AQ3+AR3+AS3+AT3+AU3+AV3+AW3</f>
        <v>30</v>
      </c>
    </row>
    <row r="4" spans="1:50" ht="18.75">
      <c r="A4" s="7">
        <f aca="true" t="shared" si="24" ref="A4:A9">+A3+1</f>
        <v>2</v>
      </c>
      <c r="B4" s="8" t="s">
        <v>88</v>
      </c>
      <c r="C4" s="37" t="s">
        <v>56</v>
      </c>
      <c r="D4" s="17" t="s">
        <v>30</v>
      </c>
      <c r="E4" s="9">
        <f>COUNTIF(F$3:F4,F4)</f>
        <v>2</v>
      </c>
      <c r="F4" s="17" t="s">
        <v>137</v>
      </c>
      <c r="G4" s="18">
        <f t="shared" si="0"/>
        <v>9334</v>
      </c>
      <c r="H4" s="11" t="str">
        <f t="shared" si="1"/>
        <v>2º-T2A-DA</v>
      </c>
      <c r="I4" s="12">
        <f t="shared" si="2"/>
        <v>1479</v>
      </c>
      <c r="J4" s="12">
        <f t="shared" si="3"/>
        <v>1441</v>
      </c>
      <c r="K4" s="12">
        <f t="shared" si="4"/>
        <v>1683</v>
      </c>
      <c r="L4" s="12">
        <f t="shared" si="5"/>
        <v>1566</v>
      </c>
      <c r="M4" s="12">
        <f t="shared" si="6"/>
        <v>1496</v>
      </c>
      <c r="N4" s="12">
        <f t="shared" si="7"/>
        <v>1669</v>
      </c>
      <c r="O4" s="19"/>
      <c r="P4">
        <v>9</v>
      </c>
      <c r="Q4">
        <v>84</v>
      </c>
      <c r="R4">
        <v>9</v>
      </c>
      <c r="S4">
        <v>46</v>
      </c>
      <c r="T4">
        <v>8</v>
      </c>
      <c r="U4">
        <v>115</v>
      </c>
      <c r="V4">
        <v>7</v>
      </c>
      <c r="W4">
        <v>194</v>
      </c>
      <c r="X4">
        <v>11</v>
      </c>
      <c r="Y4">
        <v>11</v>
      </c>
      <c r="Z4">
        <v>12</v>
      </c>
      <c r="AA4" s="14">
        <v>49</v>
      </c>
      <c r="AB4" s="15">
        <f t="shared" si="8"/>
        <v>0</v>
      </c>
      <c r="AC4" s="15">
        <f t="shared" si="9"/>
        <v>17</v>
      </c>
      <c r="AD4" s="15">
        <f t="shared" si="10"/>
        <v>0</v>
      </c>
      <c r="AE4" s="15">
        <f t="shared" si="11"/>
        <v>0</v>
      </c>
      <c r="AF4" s="15">
        <f t="shared" si="12"/>
        <v>0</v>
      </c>
      <c r="AG4" s="15">
        <f t="shared" si="13"/>
        <v>0</v>
      </c>
      <c r="AH4" s="15">
        <f t="shared" si="14"/>
        <v>0</v>
      </c>
      <c r="AI4" s="15">
        <f t="shared" si="15"/>
        <v>0</v>
      </c>
      <c r="AJ4" s="15">
        <f t="shared" si="16"/>
        <v>0</v>
      </c>
      <c r="AK4" s="15">
        <f t="shared" si="17"/>
        <v>0</v>
      </c>
      <c r="AL4" s="15">
        <f t="shared" si="18"/>
        <v>0</v>
      </c>
      <c r="AM4" s="15">
        <f t="shared" si="19"/>
        <v>0</v>
      </c>
      <c r="AN4" s="15">
        <f t="shared" si="20"/>
        <v>0</v>
      </c>
      <c r="AO4" s="15">
        <f t="shared" si="21"/>
        <v>0</v>
      </c>
      <c r="AP4" s="15">
        <f t="shared" si="22"/>
        <v>0</v>
      </c>
      <c r="AQ4" s="16">
        <v>26</v>
      </c>
      <c r="AR4" s="22">
        <v>30</v>
      </c>
      <c r="AS4" s="22"/>
      <c r="AT4" s="22"/>
      <c r="AU4" s="22"/>
      <c r="AV4" s="22"/>
      <c r="AW4" s="22"/>
      <c r="AX4" s="23">
        <f t="shared" si="23"/>
        <v>56</v>
      </c>
    </row>
    <row r="5" spans="1:50" ht="18.75">
      <c r="A5" s="7">
        <f t="shared" si="24"/>
        <v>3</v>
      </c>
      <c r="B5" s="17"/>
      <c r="C5" s="17"/>
      <c r="D5" s="17" t="s">
        <v>60</v>
      </c>
      <c r="E5" s="9">
        <f>COUNTIF(F$3:F5,F5)</f>
        <v>3</v>
      </c>
      <c r="F5" s="17" t="s">
        <v>137</v>
      </c>
      <c r="G5" s="18">
        <f t="shared" si="0"/>
        <v>9169</v>
      </c>
      <c r="H5" s="11" t="str">
        <f t="shared" si="1"/>
        <v>3º-T2A-DA</v>
      </c>
      <c r="I5" s="12">
        <f t="shared" si="2"/>
        <v>1667</v>
      </c>
      <c r="J5" s="12">
        <f t="shared" si="3"/>
        <v>1532</v>
      </c>
      <c r="K5" s="12">
        <f t="shared" si="4"/>
        <v>1542</v>
      </c>
      <c r="L5" s="12">
        <f t="shared" si="5"/>
        <v>1554</v>
      </c>
      <c r="M5" s="12">
        <f t="shared" si="6"/>
        <v>1496</v>
      </c>
      <c r="N5" s="12">
        <f t="shared" si="7"/>
        <v>1378</v>
      </c>
      <c r="O5" s="19"/>
      <c r="P5">
        <v>10</v>
      </c>
      <c r="Q5">
        <v>117</v>
      </c>
      <c r="R5">
        <v>9</v>
      </c>
      <c r="S5">
        <v>137</v>
      </c>
      <c r="T5">
        <v>7</v>
      </c>
      <c r="U5">
        <v>170</v>
      </c>
      <c r="V5">
        <v>7</v>
      </c>
      <c r="W5">
        <v>182</v>
      </c>
      <c r="X5">
        <v>11</v>
      </c>
      <c r="Y5">
        <v>11</v>
      </c>
      <c r="Z5">
        <v>10</v>
      </c>
      <c r="AA5" s="14">
        <v>28</v>
      </c>
      <c r="AB5" s="15">
        <f t="shared" si="8"/>
        <v>0</v>
      </c>
      <c r="AC5" s="15">
        <f t="shared" si="9"/>
        <v>0</v>
      </c>
      <c r="AD5" s="15">
        <f t="shared" si="10"/>
        <v>15</v>
      </c>
      <c r="AE5" s="15">
        <f t="shared" si="11"/>
        <v>0</v>
      </c>
      <c r="AF5" s="15">
        <f t="shared" si="12"/>
        <v>0</v>
      </c>
      <c r="AG5" s="15">
        <f t="shared" si="13"/>
        <v>0</v>
      </c>
      <c r="AH5" s="15">
        <f t="shared" si="14"/>
        <v>0</v>
      </c>
      <c r="AI5" s="15">
        <f t="shared" si="15"/>
        <v>0</v>
      </c>
      <c r="AJ5" s="15">
        <f t="shared" si="16"/>
        <v>0</v>
      </c>
      <c r="AK5" s="15">
        <f t="shared" si="17"/>
        <v>0</v>
      </c>
      <c r="AL5" s="15">
        <f t="shared" si="18"/>
        <v>0</v>
      </c>
      <c r="AM5" s="15">
        <f t="shared" si="19"/>
        <v>0</v>
      </c>
      <c r="AN5" s="15">
        <f t="shared" si="20"/>
        <v>0</v>
      </c>
      <c r="AO5" s="15">
        <f t="shared" si="21"/>
        <v>0</v>
      </c>
      <c r="AP5" s="15">
        <f t="shared" si="22"/>
        <v>0</v>
      </c>
      <c r="AQ5" s="16"/>
      <c r="AR5" s="22"/>
      <c r="AS5" s="22"/>
      <c r="AT5" s="22"/>
      <c r="AU5" s="22"/>
      <c r="AV5" s="22"/>
      <c r="AW5" s="22"/>
      <c r="AX5" s="23">
        <f t="shared" si="23"/>
        <v>0</v>
      </c>
    </row>
    <row r="6" spans="1:50" ht="18.75">
      <c r="A6" s="7">
        <f t="shared" si="24"/>
        <v>4</v>
      </c>
      <c r="B6" s="17"/>
      <c r="C6" s="17"/>
      <c r="D6" s="17" t="s">
        <v>30</v>
      </c>
      <c r="E6" s="9">
        <f>COUNTIF(F$3:F6,F6)</f>
        <v>4</v>
      </c>
      <c r="F6" s="17" t="s">
        <v>137</v>
      </c>
      <c r="G6" s="18">
        <f t="shared" si="0"/>
        <v>8137</v>
      </c>
      <c r="H6" s="11" t="str">
        <f t="shared" si="1"/>
        <v>4º-T2A-DA</v>
      </c>
      <c r="I6" s="12">
        <f t="shared" si="2"/>
        <v>1286</v>
      </c>
      <c r="J6" s="12">
        <f t="shared" si="3"/>
        <v>1318</v>
      </c>
      <c r="K6" s="12">
        <f t="shared" si="4"/>
        <v>1298</v>
      </c>
      <c r="L6" s="12">
        <f t="shared" si="5"/>
        <v>1431</v>
      </c>
      <c r="M6" s="12">
        <f t="shared" si="6"/>
        <v>1426</v>
      </c>
      <c r="N6" s="12">
        <f t="shared" si="7"/>
        <v>1378</v>
      </c>
      <c r="O6" s="19"/>
      <c r="P6">
        <v>8</v>
      </c>
      <c r="Q6">
        <v>46</v>
      </c>
      <c r="R6">
        <v>8</v>
      </c>
      <c r="S6">
        <v>78</v>
      </c>
      <c r="T6">
        <v>6</v>
      </c>
      <c r="U6">
        <v>122</v>
      </c>
      <c r="V6">
        <v>7</v>
      </c>
      <c r="W6">
        <v>59</v>
      </c>
      <c r="X6">
        <v>10</v>
      </c>
      <c r="Y6">
        <v>76</v>
      </c>
      <c r="Z6">
        <v>10</v>
      </c>
      <c r="AA6" s="14">
        <v>28</v>
      </c>
      <c r="AB6" s="15">
        <f t="shared" si="8"/>
        <v>0</v>
      </c>
      <c r="AC6" s="15">
        <f t="shared" si="9"/>
        <v>0</v>
      </c>
      <c r="AD6" s="15">
        <f t="shared" si="10"/>
        <v>0</v>
      </c>
      <c r="AE6" s="15">
        <f t="shared" si="11"/>
        <v>13</v>
      </c>
      <c r="AF6" s="15">
        <f t="shared" si="12"/>
        <v>0</v>
      </c>
      <c r="AG6" s="15">
        <f t="shared" si="13"/>
        <v>0</v>
      </c>
      <c r="AH6" s="15">
        <f t="shared" si="14"/>
        <v>0</v>
      </c>
      <c r="AI6" s="15">
        <f t="shared" si="15"/>
        <v>0</v>
      </c>
      <c r="AJ6" s="15">
        <f t="shared" si="16"/>
        <v>0</v>
      </c>
      <c r="AK6" s="15">
        <f t="shared" si="17"/>
        <v>0</v>
      </c>
      <c r="AL6" s="15">
        <f t="shared" si="18"/>
        <v>0</v>
      </c>
      <c r="AM6" s="15">
        <f t="shared" si="19"/>
        <v>0</v>
      </c>
      <c r="AN6" s="15">
        <f t="shared" si="20"/>
        <v>0</v>
      </c>
      <c r="AO6" s="15">
        <f t="shared" si="21"/>
        <v>0</v>
      </c>
      <c r="AP6" s="15">
        <f t="shared" si="22"/>
        <v>0</v>
      </c>
      <c r="AQ6" s="16"/>
      <c r="AR6" s="22"/>
      <c r="AS6" s="22"/>
      <c r="AT6" s="22"/>
      <c r="AU6" s="22"/>
      <c r="AV6" s="22"/>
      <c r="AW6" s="22"/>
      <c r="AX6" s="23">
        <f t="shared" si="23"/>
        <v>0</v>
      </c>
    </row>
    <row r="7" spans="1:50" ht="18.75">
      <c r="A7" s="7">
        <f t="shared" si="24"/>
        <v>5</v>
      </c>
      <c r="B7" s="17"/>
      <c r="C7" s="17"/>
      <c r="D7" s="17" t="s">
        <v>45</v>
      </c>
      <c r="E7" s="9">
        <f>COUNTIF(F$3:F7,F7)</f>
        <v>5</v>
      </c>
      <c r="F7" s="17" t="s">
        <v>137</v>
      </c>
      <c r="G7" s="18">
        <f t="shared" si="0"/>
        <v>6796</v>
      </c>
      <c r="H7" s="11" t="str">
        <f t="shared" si="1"/>
        <v>5º-T2A-DA</v>
      </c>
      <c r="I7" s="12">
        <f t="shared" si="2"/>
        <v>1204</v>
      </c>
      <c r="J7" s="12">
        <f t="shared" si="3"/>
        <v>1093</v>
      </c>
      <c r="K7" s="12">
        <f t="shared" si="4"/>
        <v>1117</v>
      </c>
      <c r="L7" s="12">
        <f t="shared" si="5"/>
        <v>1279</v>
      </c>
      <c r="M7" s="12">
        <f t="shared" si="6"/>
        <v>1091</v>
      </c>
      <c r="N7" s="12">
        <f t="shared" si="7"/>
        <v>1012</v>
      </c>
      <c r="O7" s="19"/>
      <c r="P7">
        <v>7</v>
      </c>
      <c r="Q7">
        <v>119</v>
      </c>
      <c r="R7">
        <v>7</v>
      </c>
      <c r="S7">
        <v>8</v>
      </c>
      <c r="T7">
        <v>5</v>
      </c>
      <c r="U7">
        <v>137</v>
      </c>
      <c r="V7">
        <v>6</v>
      </c>
      <c r="W7">
        <v>103</v>
      </c>
      <c r="X7">
        <v>8</v>
      </c>
      <c r="Y7">
        <v>11</v>
      </c>
      <c r="Z7">
        <v>7</v>
      </c>
      <c r="AA7" s="14">
        <v>67</v>
      </c>
      <c r="AB7" s="15">
        <f t="shared" si="8"/>
        <v>0</v>
      </c>
      <c r="AC7" s="15">
        <f t="shared" si="9"/>
        <v>0</v>
      </c>
      <c r="AD7" s="15">
        <f t="shared" si="10"/>
        <v>0</v>
      </c>
      <c r="AE7" s="15">
        <f t="shared" si="11"/>
        <v>0</v>
      </c>
      <c r="AF7" s="15">
        <f t="shared" si="12"/>
        <v>11</v>
      </c>
      <c r="AG7" s="15">
        <f t="shared" si="13"/>
        <v>0</v>
      </c>
      <c r="AH7" s="15">
        <f t="shared" si="14"/>
        <v>0</v>
      </c>
      <c r="AI7" s="15">
        <f t="shared" si="15"/>
        <v>0</v>
      </c>
      <c r="AJ7" s="15">
        <f t="shared" si="16"/>
        <v>0</v>
      </c>
      <c r="AK7" s="15">
        <f t="shared" si="17"/>
        <v>0</v>
      </c>
      <c r="AL7" s="15">
        <f t="shared" si="18"/>
        <v>0</v>
      </c>
      <c r="AM7" s="15">
        <f t="shared" si="19"/>
        <v>0</v>
      </c>
      <c r="AN7" s="15">
        <f t="shared" si="20"/>
        <v>0</v>
      </c>
      <c r="AO7" s="15">
        <f t="shared" si="21"/>
        <v>0</v>
      </c>
      <c r="AP7" s="15">
        <f t="shared" si="22"/>
        <v>0</v>
      </c>
      <c r="AQ7" s="16"/>
      <c r="AR7" s="22"/>
      <c r="AS7" s="22"/>
      <c r="AT7" s="22"/>
      <c r="AU7" s="22"/>
      <c r="AV7" s="22"/>
      <c r="AW7" s="22"/>
      <c r="AX7" s="23">
        <f t="shared" si="23"/>
        <v>0</v>
      </c>
    </row>
    <row r="8" spans="1:50" ht="18.75">
      <c r="A8" s="7">
        <f t="shared" si="24"/>
        <v>6</v>
      </c>
      <c r="B8" s="17"/>
      <c r="C8" s="17"/>
      <c r="D8" s="17" t="s">
        <v>30</v>
      </c>
      <c r="E8" s="9">
        <f>COUNTIF(F$3:F8,F8)</f>
        <v>6</v>
      </c>
      <c r="F8" s="17" t="s">
        <v>137</v>
      </c>
      <c r="G8" s="18">
        <f t="shared" si="0"/>
        <v>5538</v>
      </c>
      <c r="H8" s="11" t="str">
        <f t="shared" si="1"/>
        <v>6º-T2A-DA</v>
      </c>
      <c r="I8" s="12">
        <f t="shared" si="2"/>
        <v>1004</v>
      </c>
      <c r="J8" s="12">
        <f t="shared" si="3"/>
        <v>1004</v>
      </c>
      <c r="K8" s="12">
        <f t="shared" si="4"/>
        <v>928</v>
      </c>
      <c r="L8" s="12">
        <f t="shared" si="5"/>
        <v>972</v>
      </c>
      <c r="M8" s="12">
        <f t="shared" si="6"/>
        <v>832</v>
      </c>
      <c r="N8" s="12">
        <f t="shared" si="7"/>
        <v>798</v>
      </c>
      <c r="O8" s="19"/>
      <c r="P8">
        <v>6</v>
      </c>
      <c r="Q8">
        <v>74</v>
      </c>
      <c r="R8">
        <v>6</v>
      </c>
      <c r="S8">
        <v>74</v>
      </c>
      <c r="T8">
        <v>4</v>
      </c>
      <c r="U8">
        <v>144</v>
      </c>
      <c r="V8">
        <v>4</v>
      </c>
      <c r="W8">
        <v>188</v>
      </c>
      <c r="X8">
        <v>6</v>
      </c>
      <c r="Y8">
        <v>22</v>
      </c>
      <c r="Z8">
        <v>5</v>
      </c>
      <c r="AA8" s="14">
        <v>123</v>
      </c>
      <c r="AB8" s="15">
        <f t="shared" si="8"/>
        <v>0</v>
      </c>
      <c r="AC8" s="15">
        <f t="shared" si="9"/>
        <v>0</v>
      </c>
      <c r="AD8" s="15">
        <f t="shared" si="10"/>
        <v>0</v>
      </c>
      <c r="AE8" s="15">
        <f t="shared" si="11"/>
        <v>0</v>
      </c>
      <c r="AF8" s="15">
        <f t="shared" si="12"/>
        <v>0</v>
      </c>
      <c r="AG8" s="15">
        <f t="shared" si="13"/>
        <v>10</v>
      </c>
      <c r="AH8" s="15">
        <f t="shared" si="14"/>
        <v>0</v>
      </c>
      <c r="AI8" s="15">
        <f t="shared" si="15"/>
        <v>0</v>
      </c>
      <c r="AJ8" s="15">
        <f t="shared" si="16"/>
        <v>0</v>
      </c>
      <c r="AK8" s="15">
        <f t="shared" si="17"/>
        <v>0</v>
      </c>
      <c r="AL8" s="15">
        <f t="shared" si="18"/>
        <v>0</v>
      </c>
      <c r="AM8" s="15">
        <f t="shared" si="19"/>
        <v>0</v>
      </c>
      <c r="AN8" s="15">
        <f t="shared" si="20"/>
        <v>0</v>
      </c>
      <c r="AO8" s="15">
        <f t="shared" si="21"/>
        <v>0</v>
      </c>
      <c r="AP8" s="15">
        <f t="shared" si="22"/>
        <v>0</v>
      </c>
      <c r="AQ8" s="16"/>
      <c r="AR8" s="22"/>
      <c r="AS8" s="22"/>
      <c r="AT8" s="22"/>
      <c r="AU8" s="22"/>
      <c r="AV8" s="22"/>
      <c r="AW8" s="22"/>
      <c r="AX8" s="23">
        <f t="shared" si="23"/>
        <v>0</v>
      </c>
    </row>
    <row r="9" spans="1:50" ht="18.75">
      <c r="A9" s="7">
        <f t="shared" si="24"/>
        <v>7</v>
      </c>
      <c r="B9" s="17"/>
      <c r="C9" s="17"/>
      <c r="D9" s="17" t="s">
        <v>30</v>
      </c>
      <c r="E9" s="9">
        <f>COUNTIF(F$3:F9,F9)</f>
        <v>7</v>
      </c>
      <c r="F9" s="17" t="s">
        <v>137</v>
      </c>
      <c r="G9" s="18">
        <f t="shared" si="0"/>
        <v>5538</v>
      </c>
      <c r="H9" s="11" t="str">
        <f t="shared" si="1"/>
        <v>7º-T2A-DA</v>
      </c>
      <c r="I9" s="12">
        <f t="shared" si="2"/>
        <v>1004</v>
      </c>
      <c r="J9" s="12">
        <f t="shared" si="3"/>
        <v>1004</v>
      </c>
      <c r="K9" s="12">
        <f t="shared" si="4"/>
        <v>928</v>
      </c>
      <c r="L9" s="12">
        <f t="shared" si="5"/>
        <v>972</v>
      </c>
      <c r="M9" s="12">
        <f t="shared" si="6"/>
        <v>832</v>
      </c>
      <c r="N9" s="12">
        <f t="shared" si="7"/>
        <v>798</v>
      </c>
      <c r="O9" s="19"/>
      <c r="P9">
        <v>6</v>
      </c>
      <c r="Q9">
        <v>74</v>
      </c>
      <c r="R9">
        <v>6</v>
      </c>
      <c r="S9">
        <v>74</v>
      </c>
      <c r="T9">
        <v>4</v>
      </c>
      <c r="U9">
        <v>144</v>
      </c>
      <c r="V9">
        <v>4</v>
      </c>
      <c r="W9">
        <v>188</v>
      </c>
      <c r="X9">
        <v>6</v>
      </c>
      <c r="Y9">
        <v>22</v>
      </c>
      <c r="Z9">
        <v>5</v>
      </c>
      <c r="AA9" s="14">
        <v>123</v>
      </c>
      <c r="AB9" s="15">
        <f t="shared" si="8"/>
        <v>0</v>
      </c>
      <c r="AC9" s="15">
        <f t="shared" si="9"/>
        <v>0</v>
      </c>
      <c r="AD9" s="15">
        <f t="shared" si="10"/>
        <v>0</v>
      </c>
      <c r="AE9" s="15">
        <f t="shared" si="11"/>
        <v>0</v>
      </c>
      <c r="AF9" s="15">
        <f t="shared" si="12"/>
        <v>0</v>
      </c>
      <c r="AG9" s="15">
        <f t="shared" si="13"/>
        <v>0</v>
      </c>
      <c r="AH9" s="15">
        <f t="shared" si="14"/>
        <v>9</v>
      </c>
      <c r="AI9" s="15">
        <f t="shared" si="15"/>
        <v>0</v>
      </c>
      <c r="AJ9" s="15">
        <f t="shared" si="16"/>
        <v>0</v>
      </c>
      <c r="AK9" s="15">
        <f t="shared" si="17"/>
        <v>0</v>
      </c>
      <c r="AL9" s="15">
        <f t="shared" si="18"/>
        <v>0</v>
      </c>
      <c r="AM9" s="15">
        <f t="shared" si="19"/>
        <v>0</v>
      </c>
      <c r="AN9" s="15">
        <f t="shared" si="20"/>
        <v>0</v>
      </c>
      <c r="AO9" s="15">
        <f t="shared" si="21"/>
        <v>0</v>
      </c>
      <c r="AP9" s="15">
        <f t="shared" si="22"/>
        <v>0</v>
      </c>
      <c r="AQ9" s="16"/>
      <c r="AR9" s="22"/>
      <c r="AS9" s="22"/>
      <c r="AT9" s="22"/>
      <c r="AU9" s="22"/>
      <c r="AV9" s="22"/>
      <c r="AW9" s="22"/>
      <c r="AX9" s="23">
        <f t="shared" si="23"/>
        <v>0</v>
      </c>
    </row>
    <row r="10" spans="1:50" ht="18.75">
      <c r="A10" s="7">
        <f>+A9+1</f>
        <v>8</v>
      </c>
      <c r="B10" s="8"/>
      <c r="C10" s="17"/>
      <c r="D10" s="17" t="s">
        <v>28</v>
      </c>
      <c r="E10" s="9">
        <f>COUNTIF(F$3:F10,F10)</f>
        <v>8</v>
      </c>
      <c r="F10" s="17" t="s">
        <v>137</v>
      </c>
      <c r="G10" s="18">
        <f t="shared" si="0"/>
        <v>6962</v>
      </c>
      <c r="H10" s="11" t="str">
        <f t="shared" si="1"/>
        <v>8º-T2A-DA</v>
      </c>
      <c r="I10" s="12">
        <f t="shared" si="2"/>
        <v>1240</v>
      </c>
      <c r="J10" s="12">
        <f t="shared" si="3"/>
        <v>1145</v>
      </c>
      <c r="K10" s="12">
        <f t="shared" si="4"/>
        <v>1263</v>
      </c>
      <c r="L10" s="12">
        <f t="shared" si="5"/>
        <v>1188</v>
      </c>
      <c r="M10" s="12">
        <f t="shared" si="6"/>
        <v>1103</v>
      </c>
      <c r="N10" s="12">
        <f t="shared" si="7"/>
        <v>1023</v>
      </c>
      <c r="O10" s="19"/>
      <c r="P10">
        <v>8</v>
      </c>
      <c r="Q10">
        <v>0</v>
      </c>
      <c r="R10">
        <v>7</v>
      </c>
      <c r="S10">
        <v>60</v>
      </c>
      <c r="T10">
        <v>6</v>
      </c>
      <c r="U10">
        <v>87</v>
      </c>
      <c r="V10">
        <v>6</v>
      </c>
      <c r="W10">
        <v>12</v>
      </c>
      <c r="X10">
        <v>8</v>
      </c>
      <c r="Y10">
        <v>23</v>
      </c>
      <c r="Z10">
        <v>7</v>
      </c>
      <c r="AA10" s="14">
        <v>78</v>
      </c>
      <c r="AB10" s="15">
        <f t="shared" si="8"/>
        <v>0</v>
      </c>
      <c r="AC10" s="15">
        <f t="shared" si="9"/>
        <v>0</v>
      </c>
      <c r="AD10" s="15">
        <f t="shared" si="10"/>
        <v>0</v>
      </c>
      <c r="AE10" s="15">
        <f t="shared" si="11"/>
        <v>0</v>
      </c>
      <c r="AF10" s="15">
        <f t="shared" si="12"/>
        <v>0</v>
      </c>
      <c r="AG10" s="15">
        <f t="shared" si="13"/>
        <v>0</v>
      </c>
      <c r="AH10" s="15">
        <f t="shared" si="14"/>
        <v>0</v>
      </c>
      <c r="AI10" s="15">
        <f t="shared" si="15"/>
        <v>8</v>
      </c>
      <c r="AJ10" s="15">
        <f t="shared" si="16"/>
        <v>0</v>
      </c>
      <c r="AK10" s="15">
        <f t="shared" si="17"/>
        <v>0</v>
      </c>
      <c r="AL10" s="15">
        <f t="shared" si="18"/>
        <v>0</v>
      </c>
      <c r="AM10" s="15">
        <f t="shared" si="19"/>
        <v>0</v>
      </c>
      <c r="AN10" s="15">
        <f t="shared" si="20"/>
        <v>0</v>
      </c>
      <c r="AO10" s="15">
        <f t="shared" si="21"/>
        <v>0</v>
      </c>
      <c r="AP10" s="15">
        <f t="shared" si="22"/>
        <v>0</v>
      </c>
      <c r="AQ10" s="16"/>
      <c r="AR10" s="22"/>
      <c r="AS10" s="22"/>
      <c r="AT10" s="22"/>
      <c r="AU10" s="22"/>
      <c r="AV10" s="22"/>
      <c r="AW10" s="22"/>
      <c r="AX10" s="23">
        <f t="shared" si="23"/>
        <v>0</v>
      </c>
    </row>
    <row r="11" spans="1:50" ht="18.75">
      <c r="A11" s="7">
        <f>+A10+1</f>
        <v>9</v>
      </c>
      <c r="B11" s="17"/>
      <c r="C11" s="17"/>
      <c r="D11" s="17" t="s">
        <v>30</v>
      </c>
      <c r="E11" s="9">
        <f>COUNTIF(F$3:F11,F11)</f>
        <v>9</v>
      </c>
      <c r="F11" s="17" t="s">
        <v>137</v>
      </c>
      <c r="G11" s="18">
        <f t="shared" si="0"/>
        <v>5538</v>
      </c>
      <c r="H11" s="11" t="str">
        <f t="shared" si="1"/>
        <v>9º-T2A-DA</v>
      </c>
      <c r="I11" s="12">
        <f t="shared" si="2"/>
        <v>1004</v>
      </c>
      <c r="J11" s="12">
        <f t="shared" si="3"/>
        <v>1004</v>
      </c>
      <c r="K11" s="12">
        <f t="shared" si="4"/>
        <v>928</v>
      </c>
      <c r="L11" s="12">
        <f t="shared" si="5"/>
        <v>972</v>
      </c>
      <c r="M11" s="12">
        <f t="shared" si="6"/>
        <v>832</v>
      </c>
      <c r="N11" s="12">
        <f t="shared" si="7"/>
        <v>798</v>
      </c>
      <c r="O11" s="19"/>
      <c r="P11">
        <v>6</v>
      </c>
      <c r="Q11">
        <v>74</v>
      </c>
      <c r="R11">
        <v>6</v>
      </c>
      <c r="S11">
        <v>74</v>
      </c>
      <c r="T11">
        <v>4</v>
      </c>
      <c r="U11">
        <v>144</v>
      </c>
      <c r="V11">
        <v>4</v>
      </c>
      <c r="W11">
        <v>188</v>
      </c>
      <c r="X11">
        <v>6</v>
      </c>
      <c r="Y11">
        <v>22</v>
      </c>
      <c r="Z11">
        <v>5</v>
      </c>
      <c r="AA11" s="14">
        <v>123</v>
      </c>
      <c r="AB11" s="15">
        <f t="shared" si="8"/>
        <v>0</v>
      </c>
      <c r="AC11" s="15">
        <f t="shared" si="9"/>
        <v>0</v>
      </c>
      <c r="AD11" s="15">
        <f t="shared" si="10"/>
        <v>0</v>
      </c>
      <c r="AE11" s="15">
        <f t="shared" si="11"/>
        <v>0</v>
      </c>
      <c r="AF11" s="15">
        <f t="shared" si="12"/>
        <v>0</v>
      </c>
      <c r="AG11" s="15">
        <f t="shared" si="13"/>
        <v>0</v>
      </c>
      <c r="AH11" s="15">
        <f t="shared" si="14"/>
        <v>0</v>
      </c>
      <c r="AI11" s="15">
        <f t="shared" si="15"/>
        <v>0</v>
      </c>
      <c r="AJ11" s="15">
        <f t="shared" si="16"/>
        <v>7</v>
      </c>
      <c r="AK11" s="15">
        <f t="shared" si="17"/>
        <v>0</v>
      </c>
      <c r="AL11" s="15">
        <f t="shared" si="18"/>
        <v>0</v>
      </c>
      <c r="AM11" s="15">
        <f t="shared" si="19"/>
        <v>0</v>
      </c>
      <c r="AN11" s="15">
        <f t="shared" si="20"/>
        <v>0</v>
      </c>
      <c r="AO11" s="15">
        <f t="shared" si="21"/>
        <v>0</v>
      </c>
      <c r="AP11" s="15">
        <f t="shared" si="22"/>
        <v>0</v>
      </c>
      <c r="AQ11" s="16"/>
      <c r="AR11" s="22"/>
      <c r="AS11" s="22"/>
      <c r="AT11" s="22"/>
      <c r="AU11" s="22"/>
      <c r="AV11" s="22"/>
      <c r="AW11" s="22"/>
      <c r="AX11" s="23">
        <f t="shared" si="23"/>
        <v>0</v>
      </c>
    </row>
  </sheetData>
  <sheetProtection/>
  <conditionalFormatting sqref="I3:N11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3:E11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9"/>
  <sheetViews>
    <sheetView zoomScale="70" zoomScaleNormal="70" workbookViewId="0" topLeftCell="A1">
      <selection activeCell="B14" sqref="B14"/>
    </sheetView>
  </sheetViews>
  <sheetFormatPr defaultColWidth="11.421875" defaultRowHeight="12.75"/>
  <cols>
    <col min="1" max="1" width="20.57421875" style="0" bestFit="1" customWidth="1"/>
    <col min="2" max="2" width="21.28125" style="0" bestFit="1" customWidth="1"/>
    <col min="3" max="3" width="35.140625" style="0" bestFit="1" customWidth="1"/>
    <col min="4" max="4" width="24.28125" style="0" hidden="1" customWidth="1"/>
    <col min="5" max="5" width="8.7109375" style="0" hidden="1" customWidth="1"/>
    <col min="6" max="6" width="6.28125" style="0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8" width="13.7109375" style="0" bestFit="1" customWidth="1"/>
    <col min="49" max="49" width="6.7109375" style="0" bestFit="1" customWidth="1"/>
    <col min="50" max="50" width="9.7109375" style="0" bestFit="1" customWidth="1"/>
  </cols>
  <sheetData>
    <row r="1" ht="56.25" thickBot="1">
      <c r="A1" s="35" t="s">
        <v>138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6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8" t="s">
        <v>119</v>
      </c>
      <c r="C3" s="38" t="s">
        <v>51</v>
      </c>
      <c r="D3" s="17" t="s">
        <v>45</v>
      </c>
      <c r="E3" s="9">
        <f>COUNTIF(F$3:F3,F3)</f>
        <v>1</v>
      </c>
      <c r="F3" s="17" t="s">
        <v>138</v>
      </c>
      <c r="G3" s="18">
        <f>SUM(I3:O3)</f>
        <v>9120</v>
      </c>
      <c r="H3" s="11" t="str">
        <f>CONCATENATE(E3,"º-",F3)</f>
        <v>1º-T2-B</v>
      </c>
      <c r="I3" s="12">
        <f>SUM(P3*155,Q3)</f>
        <v>1616</v>
      </c>
      <c r="J3" s="12">
        <f>SUM(R3*155,S3)</f>
        <v>1369</v>
      </c>
      <c r="K3" s="12">
        <f>SUM(T3*196,U3)</f>
        <v>1605</v>
      </c>
      <c r="L3" s="12">
        <f>SUM(V3*196,W3)</f>
        <v>1574</v>
      </c>
      <c r="M3" s="12">
        <f>SUM(X3*135,Y3)</f>
        <v>1328</v>
      </c>
      <c r="N3" s="12">
        <f>SUM(Z3*135,AA3)</f>
        <v>1628</v>
      </c>
      <c r="O3" s="19"/>
      <c r="P3">
        <v>10</v>
      </c>
      <c r="Q3">
        <v>66</v>
      </c>
      <c r="R3">
        <v>8</v>
      </c>
      <c r="S3">
        <v>129</v>
      </c>
      <c r="T3">
        <v>8</v>
      </c>
      <c r="U3">
        <v>37</v>
      </c>
      <c r="V3">
        <v>8</v>
      </c>
      <c r="W3">
        <v>6</v>
      </c>
      <c r="X3">
        <v>9</v>
      </c>
      <c r="Y3">
        <v>113</v>
      </c>
      <c r="Z3">
        <v>12</v>
      </c>
      <c r="AA3" s="14">
        <v>8</v>
      </c>
      <c r="AB3" s="15">
        <f>IF(E3=1,20,0)</f>
        <v>20</v>
      </c>
      <c r="AC3" s="15">
        <f>IF(E3=2,17,0)</f>
        <v>0</v>
      </c>
      <c r="AD3" s="15">
        <f>IF(E3=3,15,0)</f>
        <v>0</v>
      </c>
      <c r="AE3" s="15">
        <f>IF(E3=4,13,0)</f>
        <v>0</v>
      </c>
      <c r="AF3" s="15">
        <f>IF(E3=5,11,0)</f>
        <v>0</v>
      </c>
      <c r="AG3" s="15">
        <f>IF(E3=6,10,0)</f>
        <v>0</v>
      </c>
      <c r="AH3" s="15">
        <f>IF(E3=7,9,0)</f>
        <v>0</v>
      </c>
      <c r="AI3" s="15">
        <f>IF(E3=8,8,0)</f>
        <v>0</v>
      </c>
      <c r="AJ3" s="15">
        <f>IF(E3=9,7,0)</f>
        <v>0</v>
      </c>
      <c r="AK3" s="15">
        <f>IF(E3=10,6,0)</f>
        <v>0</v>
      </c>
      <c r="AL3" s="15">
        <f>IF(E3=11,5,0)</f>
        <v>0</v>
      </c>
      <c r="AM3" s="15">
        <f>IF(E3=12,4,0)</f>
        <v>0</v>
      </c>
      <c r="AN3" s="15">
        <f>IF(E3=13,3,0)</f>
        <v>0</v>
      </c>
      <c r="AO3" s="15">
        <f>IF(E3=14,2,0)</f>
        <v>0</v>
      </c>
      <c r="AP3" s="15">
        <f>IF(E3=15,1,0)</f>
        <v>0</v>
      </c>
      <c r="AQ3" s="16">
        <v>30</v>
      </c>
      <c r="AR3" s="22">
        <v>30</v>
      </c>
      <c r="AS3" s="22">
        <v>26</v>
      </c>
      <c r="AT3" s="22"/>
      <c r="AU3" s="22"/>
      <c r="AV3" s="22"/>
      <c r="AW3" s="22"/>
      <c r="AX3" s="23">
        <f aca="true" t="shared" si="0" ref="AX3:AX19">AQ3+AR3+AS3+AT3+AU3+AV3+AW3</f>
        <v>86</v>
      </c>
    </row>
    <row r="4" spans="1:50" ht="18.75">
      <c r="A4" s="7">
        <f aca="true" t="shared" si="1" ref="A4:A19">+A3+1</f>
        <v>2</v>
      </c>
      <c r="B4" s="8" t="s">
        <v>27</v>
      </c>
      <c r="C4" s="38" t="s">
        <v>55</v>
      </c>
      <c r="D4" s="17" t="s">
        <v>45</v>
      </c>
      <c r="E4" s="9">
        <f>COUNTIF(F$3:F4,F4)</f>
        <v>2</v>
      </c>
      <c r="F4" s="17" t="s">
        <v>138</v>
      </c>
      <c r="G4" s="18">
        <f>SUM(I4:O4)</f>
        <v>8367</v>
      </c>
      <c r="H4" s="11" t="str">
        <f>CONCATENATE(E4,"º-",F4)</f>
        <v>2º-T2-B</v>
      </c>
      <c r="I4" s="12">
        <f>SUM(P4*155,Q4)</f>
        <v>1432</v>
      </c>
      <c r="J4" s="12">
        <f>SUM(R4*155,S4)</f>
        <v>1262</v>
      </c>
      <c r="K4" s="12">
        <f>SUM(T4*196,U4)</f>
        <v>1543</v>
      </c>
      <c r="L4" s="12">
        <f>SUM(V4*196,W4)</f>
        <v>1525</v>
      </c>
      <c r="M4" s="12">
        <f>SUM(X4*135,Y4)</f>
        <v>1301</v>
      </c>
      <c r="N4" s="12">
        <f>SUM(Z4*135,AA4)</f>
        <v>1304</v>
      </c>
      <c r="O4" s="19"/>
      <c r="P4">
        <v>9</v>
      </c>
      <c r="Q4">
        <v>37</v>
      </c>
      <c r="R4">
        <v>8</v>
      </c>
      <c r="S4">
        <v>22</v>
      </c>
      <c r="T4">
        <v>7</v>
      </c>
      <c r="U4">
        <v>171</v>
      </c>
      <c r="V4">
        <v>7</v>
      </c>
      <c r="W4">
        <v>153</v>
      </c>
      <c r="X4">
        <v>9</v>
      </c>
      <c r="Y4">
        <v>86</v>
      </c>
      <c r="Z4">
        <v>9</v>
      </c>
      <c r="AA4" s="14">
        <v>89</v>
      </c>
      <c r="AB4" s="15">
        <f>IF(E4=1,20,0)</f>
        <v>0</v>
      </c>
      <c r="AC4" s="15">
        <f>IF(E4=2,17,0)</f>
        <v>17</v>
      </c>
      <c r="AD4" s="15">
        <f>IF(E4=3,15,0)</f>
        <v>0</v>
      </c>
      <c r="AE4" s="15">
        <f>IF(E4=4,13,0)</f>
        <v>0</v>
      </c>
      <c r="AF4" s="15">
        <f>IF(E4=5,11,0)</f>
        <v>0</v>
      </c>
      <c r="AG4" s="15">
        <f>IF(E4=6,10,0)</f>
        <v>0</v>
      </c>
      <c r="AH4" s="15">
        <f>IF(E4=7,9,0)</f>
        <v>0</v>
      </c>
      <c r="AI4" s="15">
        <f>IF(E4=8,8,0)</f>
        <v>0</v>
      </c>
      <c r="AJ4" s="15">
        <f>IF(E4=9,7,0)</f>
        <v>0</v>
      </c>
      <c r="AK4" s="15">
        <f>IF(E4=10,6,0)</f>
        <v>0</v>
      </c>
      <c r="AL4" s="15">
        <f>IF(E4=11,5,0)</f>
        <v>0</v>
      </c>
      <c r="AM4" s="15">
        <f>IF(E4=12,4,0)</f>
        <v>0</v>
      </c>
      <c r="AN4" s="15">
        <f>IF(E4=13,3,0)</f>
        <v>0</v>
      </c>
      <c r="AO4" s="15">
        <f>IF(E4=14,2,0)</f>
        <v>0</v>
      </c>
      <c r="AP4" s="15">
        <f>IF(E4=15,1,0)</f>
        <v>0</v>
      </c>
      <c r="AQ4" s="16">
        <v>23</v>
      </c>
      <c r="AR4" s="22">
        <v>20</v>
      </c>
      <c r="AS4" s="22">
        <v>23</v>
      </c>
      <c r="AT4" s="22"/>
      <c r="AU4" s="22"/>
      <c r="AV4" s="22"/>
      <c r="AW4" s="22"/>
      <c r="AX4" s="23">
        <f t="shared" si="0"/>
        <v>66</v>
      </c>
    </row>
    <row r="5" spans="1:50" ht="18.75">
      <c r="A5" s="7">
        <f t="shared" si="1"/>
        <v>3</v>
      </c>
      <c r="B5" s="8" t="s">
        <v>116</v>
      </c>
      <c r="C5" s="38" t="s">
        <v>79</v>
      </c>
      <c r="D5" s="17"/>
      <c r="E5" s="9"/>
      <c r="F5" s="17" t="s">
        <v>138</v>
      </c>
      <c r="G5" s="18"/>
      <c r="H5" s="11"/>
      <c r="I5" s="12"/>
      <c r="J5" s="12"/>
      <c r="K5" s="12"/>
      <c r="L5" s="12"/>
      <c r="M5" s="12"/>
      <c r="N5" s="12"/>
      <c r="O5" s="19"/>
      <c r="AA5" s="14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">
        <v>20</v>
      </c>
      <c r="AR5" s="22">
        <v>26</v>
      </c>
      <c r="AS5" s="22">
        <v>16</v>
      </c>
      <c r="AT5" s="22"/>
      <c r="AU5" s="22"/>
      <c r="AV5" s="22"/>
      <c r="AW5" s="22"/>
      <c r="AX5" s="23">
        <f t="shared" si="0"/>
        <v>62</v>
      </c>
    </row>
    <row r="6" spans="1:50" ht="18.75">
      <c r="A6" s="7">
        <f t="shared" si="1"/>
        <v>4</v>
      </c>
      <c r="B6" s="8" t="s">
        <v>27</v>
      </c>
      <c r="C6" s="37" t="s">
        <v>106</v>
      </c>
      <c r="D6" s="17"/>
      <c r="E6" s="9"/>
      <c r="F6" s="17" t="s">
        <v>138</v>
      </c>
      <c r="G6" s="18"/>
      <c r="H6" s="11"/>
      <c r="I6" s="12"/>
      <c r="J6" s="12"/>
      <c r="K6" s="12"/>
      <c r="L6" s="12"/>
      <c r="M6" s="12"/>
      <c r="N6" s="12"/>
      <c r="O6" s="19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>
        <v>14</v>
      </c>
      <c r="AR6" s="22">
        <v>16</v>
      </c>
      <c r="AS6" s="22">
        <v>20</v>
      </c>
      <c r="AT6" s="22"/>
      <c r="AU6" s="22"/>
      <c r="AV6" s="22"/>
      <c r="AW6" s="22"/>
      <c r="AX6" s="23">
        <f t="shared" si="0"/>
        <v>50</v>
      </c>
    </row>
    <row r="7" spans="1:50" ht="18.75">
      <c r="A7" s="7">
        <f t="shared" si="1"/>
        <v>5</v>
      </c>
      <c r="B7" s="8" t="s">
        <v>27</v>
      </c>
      <c r="C7" s="37" t="s">
        <v>140</v>
      </c>
      <c r="D7" s="17" t="s">
        <v>45</v>
      </c>
      <c r="E7" s="9">
        <f>COUNTIF(F$3:F7,F7)</f>
        <v>5</v>
      </c>
      <c r="F7" s="17" t="s">
        <v>138</v>
      </c>
      <c r="G7" s="18">
        <f>SUM(I7:O7)</f>
        <v>8934</v>
      </c>
      <c r="H7" s="11" t="str">
        <f>CONCATENATE(E7,"º-",F7)</f>
        <v>5º-T2-B</v>
      </c>
      <c r="I7" s="12">
        <f>SUM(P7*155,Q7)</f>
        <v>1621</v>
      </c>
      <c r="J7" s="12">
        <f>SUM(R7*155,S7)</f>
        <v>1283</v>
      </c>
      <c r="K7" s="12">
        <f>SUM(T7*196,U7)</f>
        <v>1557</v>
      </c>
      <c r="L7" s="12">
        <f>SUM(V7*196,W7)</f>
        <v>1553</v>
      </c>
      <c r="M7" s="12">
        <f>SUM(X7*135,Y7)</f>
        <v>1389</v>
      </c>
      <c r="N7" s="12">
        <f>SUM(Z7*135,AA7)</f>
        <v>1531</v>
      </c>
      <c r="O7" s="19"/>
      <c r="P7">
        <v>10</v>
      </c>
      <c r="Q7">
        <v>71</v>
      </c>
      <c r="R7">
        <v>8</v>
      </c>
      <c r="S7">
        <v>43</v>
      </c>
      <c r="T7">
        <v>7</v>
      </c>
      <c r="U7">
        <v>185</v>
      </c>
      <c r="V7">
        <v>7</v>
      </c>
      <c r="W7">
        <v>181</v>
      </c>
      <c r="X7">
        <v>10</v>
      </c>
      <c r="Y7">
        <v>39</v>
      </c>
      <c r="Z7">
        <v>11</v>
      </c>
      <c r="AA7" s="14">
        <v>46</v>
      </c>
      <c r="AB7" s="15">
        <f>IF(E7=1,20,0)</f>
        <v>0</v>
      </c>
      <c r="AC7" s="15">
        <f>IF(E7=2,17,0)</f>
        <v>0</v>
      </c>
      <c r="AD7" s="15">
        <f>IF(E7=3,15,0)</f>
        <v>0</v>
      </c>
      <c r="AE7" s="15">
        <f>IF(E7=4,13,0)</f>
        <v>0</v>
      </c>
      <c r="AF7" s="15">
        <f>IF(E7=5,11,0)</f>
        <v>11</v>
      </c>
      <c r="AG7" s="15">
        <f>IF(E7=6,10,0)</f>
        <v>0</v>
      </c>
      <c r="AH7" s="15">
        <f>IF(E7=7,9,0)</f>
        <v>0</v>
      </c>
      <c r="AI7" s="15">
        <f>IF(E7=8,8,0)</f>
        <v>0</v>
      </c>
      <c r="AJ7" s="15">
        <f>IF(E7=9,7,0)</f>
        <v>0</v>
      </c>
      <c r="AK7" s="15">
        <f>IF(E7=10,6,0)</f>
        <v>0</v>
      </c>
      <c r="AL7" s="15">
        <f>IF(E7=11,5,0)</f>
        <v>0</v>
      </c>
      <c r="AM7" s="15">
        <f>IF(E7=12,4,0)</f>
        <v>0</v>
      </c>
      <c r="AN7" s="15">
        <f>IF(E7=13,3,0)</f>
        <v>0</v>
      </c>
      <c r="AO7" s="15">
        <f>IF(E7=14,2,0)</f>
        <v>0</v>
      </c>
      <c r="AP7" s="15">
        <f>IF(E7=15,1,0)</f>
        <v>0</v>
      </c>
      <c r="AQ7" s="16">
        <v>16</v>
      </c>
      <c r="AR7" s="22">
        <v>23</v>
      </c>
      <c r="AS7" s="22"/>
      <c r="AT7" s="22"/>
      <c r="AU7" s="22"/>
      <c r="AV7" s="22"/>
      <c r="AW7" s="22"/>
      <c r="AX7" s="23">
        <f t="shared" si="0"/>
        <v>39</v>
      </c>
    </row>
    <row r="8" spans="1:50" ht="18.75">
      <c r="A8" s="7">
        <f t="shared" si="1"/>
        <v>6</v>
      </c>
      <c r="B8" s="8" t="s">
        <v>81</v>
      </c>
      <c r="C8" s="37" t="s">
        <v>109</v>
      </c>
      <c r="D8" s="17" t="s">
        <v>45</v>
      </c>
      <c r="E8" s="9">
        <f>COUNTIF(F$3:F8,F8)</f>
        <v>6</v>
      </c>
      <c r="F8" s="17" t="s">
        <v>138</v>
      </c>
      <c r="G8" s="18">
        <f>SUM(I8:O8)</f>
        <v>7883</v>
      </c>
      <c r="H8" s="11" t="str">
        <f>CONCATENATE(E8,"º-",F8)</f>
        <v>6º-T2-B</v>
      </c>
      <c r="I8" s="12">
        <f>SUM(P8*155,Q8)</f>
        <v>1210</v>
      </c>
      <c r="J8" s="12">
        <f>SUM(R8*155,S8)</f>
        <v>1248</v>
      </c>
      <c r="K8" s="12">
        <f>SUM(T8*196,U8)</f>
        <v>1375</v>
      </c>
      <c r="L8" s="12">
        <f>SUM(V8*196,W8)</f>
        <v>1357</v>
      </c>
      <c r="M8" s="12">
        <f>SUM(X8*135,Y8)</f>
        <v>1264</v>
      </c>
      <c r="N8" s="12">
        <f>SUM(Z8*135,AA8)</f>
        <v>1429</v>
      </c>
      <c r="O8" s="19"/>
      <c r="P8">
        <v>7</v>
      </c>
      <c r="Q8">
        <v>125</v>
      </c>
      <c r="R8">
        <v>8</v>
      </c>
      <c r="S8">
        <v>8</v>
      </c>
      <c r="T8">
        <v>7</v>
      </c>
      <c r="U8">
        <v>3</v>
      </c>
      <c r="V8">
        <v>6</v>
      </c>
      <c r="W8">
        <v>181</v>
      </c>
      <c r="X8">
        <v>9</v>
      </c>
      <c r="Y8">
        <v>49</v>
      </c>
      <c r="Z8">
        <v>10</v>
      </c>
      <c r="AA8" s="14">
        <v>79</v>
      </c>
      <c r="AB8" s="15">
        <f>IF(E8=1,20,0)</f>
        <v>0</v>
      </c>
      <c r="AC8" s="15">
        <f>IF(E8=2,17,0)</f>
        <v>0</v>
      </c>
      <c r="AD8" s="15">
        <f>IF(E8=3,15,0)</f>
        <v>0</v>
      </c>
      <c r="AE8" s="15">
        <f>IF(E8=4,13,0)</f>
        <v>0</v>
      </c>
      <c r="AF8" s="15">
        <f>IF(E8=5,11,0)</f>
        <v>0</v>
      </c>
      <c r="AG8" s="15">
        <f>IF(E8=6,10,0)</f>
        <v>10</v>
      </c>
      <c r="AH8" s="15">
        <f>IF(E8=7,9,0)</f>
        <v>0</v>
      </c>
      <c r="AI8" s="15">
        <f>IF(E8=8,8,0)</f>
        <v>0</v>
      </c>
      <c r="AJ8" s="15">
        <f>IF(E8=9,7,0)</f>
        <v>0</v>
      </c>
      <c r="AK8" s="15">
        <f>IF(E8=10,6,0)</f>
        <v>0</v>
      </c>
      <c r="AL8" s="15">
        <f>IF(E8=11,5,0)</f>
        <v>0</v>
      </c>
      <c r="AM8" s="15">
        <f>IF(E8=12,4,0)</f>
        <v>0</v>
      </c>
      <c r="AN8" s="15">
        <f>IF(E8=13,3,0)</f>
        <v>0</v>
      </c>
      <c r="AO8" s="15">
        <f>IF(E8=14,2,0)</f>
        <v>0</v>
      </c>
      <c r="AP8" s="15">
        <f>IF(E8=15,1,0)</f>
        <v>0</v>
      </c>
      <c r="AQ8" s="16"/>
      <c r="AR8" s="22">
        <v>18</v>
      </c>
      <c r="AS8" s="22">
        <v>18</v>
      </c>
      <c r="AT8" s="22"/>
      <c r="AU8" s="22"/>
      <c r="AV8" s="22"/>
      <c r="AW8" s="22"/>
      <c r="AX8" s="23">
        <f t="shared" si="0"/>
        <v>36</v>
      </c>
    </row>
    <row r="9" spans="1:50" ht="18">
      <c r="A9" s="7">
        <f t="shared" si="1"/>
        <v>7</v>
      </c>
      <c r="B9" s="8" t="s">
        <v>119</v>
      </c>
      <c r="C9" s="37" t="s">
        <v>156</v>
      </c>
      <c r="D9" s="33"/>
      <c r="E9" s="31"/>
      <c r="F9" s="17" t="s">
        <v>138</v>
      </c>
      <c r="G9" s="33"/>
      <c r="I9" s="31"/>
      <c r="J9" s="31"/>
      <c r="K9" s="31"/>
      <c r="L9" s="31"/>
      <c r="M9" s="31"/>
      <c r="N9" s="31"/>
      <c r="O9" s="33"/>
      <c r="AA9" s="14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16"/>
      <c r="AR9" s="22"/>
      <c r="AS9" s="22">
        <v>30</v>
      </c>
      <c r="AT9" s="22"/>
      <c r="AU9" s="22"/>
      <c r="AV9" s="22"/>
      <c r="AW9" s="22"/>
      <c r="AX9" s="23">
        <f t="shared" si="0"/>
        <v>30</v>
      </c>
    </row>
    <row r="10" spans="1:50" ht="18.75">
      <c r="A10" s="7">
        <f t="shared" si="1"/>
        <v>8</v>
      </c>
      <c r="B10" s="8" t="s">
        <v>119</v>
      </c>
      <c r="C10" s="37" t="s">
        <v>139</v>
      </c>
      <c r="D10" s="17" t="s">
        <v>45</v>
      </c>
      <c r="E10" s="9">
        <f>COUNTIF(F$3:F10,F10)</f>
        <v>8</v>
      </c>
      <c r="F10" s="17" t="s">
        <v>138</v>
      </c>
      <c r="G10" s="18">
        <f>SUM(I10:O10)</f>
        <v>9829</v>
      </c>
      <c r="H10" s="11" t="str">
        <f>CONCATENATE(E10,"º-",F10)</f>
        <v>8º-T2-B</v>
      </c>
      <c r="I10" s="12">
        <f>SUM(P10*155,Q10)</f>
        <v>1692</v>
      </c>
      <c r="J10" s="12">
        <f>SUM(R10*155,S10)</f>
        <v>1547</v>
      </c>
      <c r="K10" s="12">
        <f>SUM(T10*196,U10)</f>
        <v>1667</v>
      </c>
      <c r="L10" s="12">
        <f>SUM(V10*196,W10)</f>
        <v>1625</v>
      </c>
      <c r="M10" s="12">
        <f>SUM(X10*135,Y10)</f>
        <v>1656</v>
      </c>
      <c r="N10" s="12">
        <f>SUM(Z10*135,AA10)</f>
        <v>1642</v>
      </c>
      <c r="O10" s="19"/>
      <c r="P10">
        <v>10</v>
      </c>
      <c r="Q10">
        <v>142</v>
      </c>
      <c r="R10">
        <v>9</v>
      </c>
      <c r="S10">
        <v>152</v>
      </c>
      <c r="T10">
        <v>8</v>
      </c>
      <c r="U10">
        <v>99</v>
      </c>
      <c r="V10">
        <v>8</v>
      </c>
      <c r="W10">
        <v>57</v>
      </c>
      <c r="X10">
        <v>12</v>
      </c>
      <c r="Y10">
        <v>36</v>
      </c>
      <c r="Z10">
        <v>12</v>
      </c>
      <c r="AA10" s="14">
        <v>22</v>
      </c>
      <c r="AB10" s="15">
        <f>IF(E10=1,20,0)</f>
        <v>0</v>
      </c>
      <c r="AC10" s="15">
        <f>IF(E10=2,17,0)</f>
        <v>0</v>
      </c>
      <c r="AD10" s="15">
        <f>IF(E10=3,15,0)</f>
        <v>0</v>
      </c>
      <c r="AE10" s="15">
        <f>IF(E10=4,13,0)</f>
        <v>0</v>
      </c>
      <c r="AF10" s="15">
        <f>IF(E10=5,11,0)</f>
        <v>0</v>
      </c>
      <c r="AG10" s="15">
        <f>IF(E10=6,10,0)</f>
        <v>0</v>
      </c>
      <c r="AH10" s="15">
        <f>IF(E10=7,9,0)</f>
        <v>0</v>
      </c>
      <c r="AI10" s="15">
        <f>IF(E10=8,8,0)</f>
        <v>8</v>
      </c>
      <c r="AJ10" s="15">
        <f>IF(E10=9,7,0)</f>
        <v>0</v>
      </c>
      <c r="AK10" s="15">
        <f>IF(E10=10,6,0)</f>
        <v>0</v>
      </c>
      <c r="AL10" s="15">
        <f>IF(E10=11,5,0)</f>
        <v>0</v>
      </c>
      <c r="AM10" s="15">
        <f>IF(E10=12,4,0)</f>
        <v>0</v>
      </c>
      <c r="AN10" s="15">
        <f>IF(E10=13,3,0)</f>
        <v>0</v>
      </c>
      <c r="AO10" s="15">
        <f>IF(E10=14,2,0)</f>
        <v>0</v>
      </c>
      <c r="AP10" s="15">
        <f>IF(E10=15,1,0)</f>
        <v>0</v>
      </c>
      <c r="AQ10" s="16">
        <v>26</v>
      </c>
      <c r="AR10" s="22"/>
      <c r="AS10" s="22"/>
      <c r="AT10" s="22"/>
      <c r="AU10" s="22"/>
      <c r="AV10" s="22"/>
      <c r="AW10" s="22"/>
      <c r="AX10" s="23">
        <f t="shared" si="0"/>
        <v>26</v>
      </c>
    </row>
    <row r="11" spans="1:50" ht="18.75">
      <c r="A11" s="7">
        <f t="shared" si="1"/>
        <v>9</v>
      </c>
      <c r="B11" s="8" t="s">
        <v>64</v>
      </c>
      <c r="C11" s="37" t="s">
        <v>114</v>
      </c>
      <c r="D11" s="17" t="s">
        <v>45</v>
      </c>
      <c r="E11" s="9">
        <f>COUNTIF(F$3:F11,F11)</f>
        <v>9</v>
      </c>
      <c r="F11" s="17" t="s">
        <v>138</v>
      </c>
      <c r="G11" s="18">
        <f>SUM(I11:O11)</f>
        <v>9229</v>
      </c>
      <c r="H11" s="11" t="str">
        <f>CONCATENATE(E11,"º-",F11)</f>
        <v>9º-T2-B</v>
      </c>
      <c r="I11" s="12">
        <f>SUM(P11*155,Q11)</f>
        <v>1566</v>
      </c>
      <c r="J11" s="12">
        <f>SUM(R11*155,S11)</f>
        <v>1455</v>
      </c>
      <c r="K11" s="12">
        <f>SUM(T11*196,U11)</f>
        <v>1448</v>
      </c>
      <c r="L11" s="12">
        <f>SUM(V11*196,W11)</f>
        <v>1576</v>
      </c>
      <c r="M11" s="12">
        <f>SUM(X11*135,Y11)</f>
        <v>1536</v>
      </c>
      <c r="N11" s="12">
        <f>SUM(Z11*135,AA11)</f>
        <v>1648</v>
      </c>
      <c r="O11" s="19"/>
      <c r="P11">
        <v>10</v>
      </c>
      <c r="Q11">
        <v>16</v>
      </c>
      <c r="R11">
        <v>9</v>
      </c>
      <c r="S11">
        <v>60</v>
      </c>
      <c r="T11">
        <v>7</v>
      </c>
      <c r="U11">
        <v>76</v>
      </c>
      <c r="V11">
        <v>8</v>
      </c>
      <c r="W11">
        <v>8</v>
      </c>
      <c r="X11">
        <v>11</v>
      </c>
      <c r="Y11">
        <v>51</v>
      </c>
      <c r="Z11">
        <v>12</v>
      </c>
      <c r="AA11" s="14">
        <v>28</v>
      </c>
      <c r="AB11" s="15">
        <f>IF(E11=1,20,0)</f>
        <v>0</v>
      </c>
      <c r="AC11" s="15">
        <f>IF(E11=2,17,0)</f>
        <v>0</v>
      </c>
      <c r="AD11" s="15">
        <f>IF(E11=3,15,0)</f>
        <v>0</v>
      </c>
      <c r="AE11" s="15">
        <f>IF(E11=4,13,0)</f>
        <v>0</v>
      </c>
      <c r="AF11" s="15">
        <f>IF(E11=5,11,0)</f>
        <v>0</v>
      </c>
      <c r="AG11" s="15">
        <f>IF(E11=6,10,0)</f>
        <v>0</v>
      </c>
      <c r="AH11" s="15">
        <f>IF(E11=7,9,0)</f>
        <v>0</v>
      </c>
      <c r="AI11" s="15">
        <f>IF(E11=8,8,0)</f>
        <v>0</v>
      </c>
      <c r="AJ11" s="15">
        <f>IF(E11=9,7,0)</f>
        <v>7</v>
      </c>
      <c r="AK11" s="15">
        <f>IF(E11=10,6,0)</f>
        <v>0</v>
      </c>
      <c r="AL11" s="15">
        <f>IF(E11=11,5,0)</f>
        <v>0</v>
      </c>
      <c r="AM11" s="15">
        <f>IF(E11=12,4,0)</f>
        <v>0</v>
      </c>
      <c r="AN11" s="15">
        <f>IF(E11=13,3,0)</f>
        <v>0</v>
      </c>
      <c r="AO11" s="15">
        <f>IF(E11=14,2,0)</f>
        <v>0</v>
      </c>
      <c r="AP11" s="15">
        <f>IF(E11=15,1,0)</f>
        <v>0</v>
      </c>
      <c r="AQ11" s="16">
        <v>18</v>
      </c>
      <c r="AR11" s="22"/>
      <c r="AS11" s="22"/>
      <c r="AT11" s="22"/>
      <c r="AU11" s="22"/>
      <c r="AV11" s="22"/>
      <c r="AW11" s="22"/>
      <c r="AX11" s="23">
        <f t="shared" si="0"/>
        <v>18</v>
      </c>
    </row>
    <row r="12" spans="1:50" ht="18.75">
      <c r="A12" s="7">
        <f t="shared" si="1"/>
        <v>10</v>
      </c>
      <c r="B12" s="8" t="s">
        <v>40</v>
      </c>
      <c r="C12" s="37" t="s">
        <v>170</v>
      </c>
      <c r="D12" s="17"/>
      <c r="E12" s="9"/>
      <c r="F12" s="17" t="s">
        <v>138</v>
      </c>
      <c r="G12" s="18"/>
      <c r="H12" s="11"/>
      <c r="I12" s="12"/>
      <c r="J12" s="12"/>
      <c r="K12" s="12"/>
      <c r="L12" s="12"/>
      <c r="M12" s="12"/>
      <c r="N12" s="12"/>
      <c r="O12" s="19"/>
      <c r="AA12" s="14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  <c r="AR12" s="22">
        <v>14</v>
      </c>
      <c r="AS12" s="22"/>
      <c r="AT12" s="22"/>
      <c r="AU12" s="22"/>
      <c r="AV12" s="22"/>
      <c r="AW12" s="22"/>
      <c r="AX12" s="23">
        <f t="shared" si="0"/>
        <v>14</v>
      </c>
    </row>
    <row r="13" spans="1:50" ht="18.75">
      <c r="A13" s="7">
        <f t="shared" si="1"/>
        <v>11</v>
      </c>
      <c r="B13" s="8" t="s">
        <v>128</v>
      </c>
      <c r="C13" s="38" t="s">
        <v>127</v>
      </c>
      <c r="D13" s="42" t="s">
        <v>45</v>
      </c>
      <c r="E13" s="43">
        <f>COUNTIF(F$3:F13,F13)</f>
        <v>11</v>
      </c>
      <c r="F13" s="17" t="s">
        <v>138</v>
      </c>
      <c r="G13" s="44">
        <f>SUM(I13:O13)</f>
        <v>7883</v>
      </c>
      <c r="H13" s="11" t="str">
        <f>CONCATENATE(E13,"º-",F13)</f>
        <v>11º-T2-B</v>
      </c>
      <c r="I13" s="30">
        <f>SUM(P13*155,Q13)</f>
        <v>1210</v>
      </c>
      <c r="J13" s="30">
        <f>SUM(R13*155,S13)</f>
        <v>1248</v>
      </c>
      <c r="K13" s="30">
        <f>SUM(T13*196,U13)</f>
        <v>1375</v>
      </c>
      <c r="L13" s="30">
        <f>SUM(V13*196,W13)</f>
        <v>1357</v>
      </c>
      <c r="M13" s="30">
        <f>SUM(X13*135,Y13)</f>
        <v>1264</v>
      </c>
      <c r="N13" s="30">
        <f>SUM(Z13*135,AA13)</f>
        <v>1429</v>
      </c>
      <c r="O13" s="32"/>
      <c r="P13">
        <v>7</v>
      </c>
      <c r="Q13">
        <v>125</v>
      </c>
      <c r="R13">
        <v>8</v>
      </c>
      <c r="S13">
        <v>8</v>
      </c>
      <c r="T13">
        <v>7</v>
      </c>
      <c r="U13">
        <v>3</v>
      </c>
      <c r="V13">
        <v>6</v>
      </c>
      <c r="W13">
        <v>181</v>
      </c>
      <c r="X13">
        <v>9</v>
      </c>
      <c r="Y13">
        <v>49</v>
      </c>
      <c r="Z13">
        <v>10</v>
      </c>
      <c r="AA13">
        <v>79</v>
      </c>
      <c r="AB13" s="34">
        <f>IF(E13=1,20,0)</f>
        <v>0</v>
      </c>
      <c r="AC13" s="34">
        <f>IF(E13=2,17,0)</f>
        <v>0</v>
      </c>
      <c r="AD13" s="34">
        <f>IF(E13=3,15,0)</f>
        <v>0</v>
      </c>
      <c r="AE13" s="34">
        <f>IF(E13=4,13,0)</f>
        <v>0</v>
      </c>
      <c r="AF13" s="34">
        <f>IF(E13=5,11,0)</f>
        <v>0</v>
      </c>
      <c r="AG13" s="34">
        <f>IF(E13=6,10,0)</f>
        <v>0</v>
      </c>
      <c r="AH13" s="34">
        <f>IF(E13=7,9,0)</f>
        <v>0</v>
      </c>
      <c r="AI13" s="34">
        <f>IF(E13=8,8,0)</f>
        <v>0</v>
      </c>
      <c r="AJ13" s="34">
        <f>IF(E13=9,7,0)</f>
        <v>0</v>
      </c>
      <c r="AK13" s="34">
        <f>IF(E13=10,6,0)</f>
        <v>0</v>
      </c>
      <c r="AL13" s="34">
        <f>IF(E13=11,5,0)</f>
        <v>5</v>
      </c>
      <c r="AM13" s="34">
        <f>IF(E13=12,4,0)</f>
        <v>0</v>
      </c>
      <c r="AN13" s="34">
        <f>IF(E13=13,3,0)</f>
        <v>0</v>
      </c>
      <c r="AO13" s="34">
        <f>IF(E13=14,2,0)</f>
        <v>0</v>
      </c>
      <c r="AP13" s="34">
        <f>IF(E13=15,1,0)</f>
        <v>0</v>
      </c>
      <c r="AQ13" s="16"/>
      <c r="AR13" s="22">
        <v>13</v>
      </c>
      <c r="AS13" s="22"/>
      <c r="AT13" s="22"/>
      <c r="AU13" s="22"/>
      <c r="AV13" s="22"/>
      <c r="AW13" s="16"/>
      <c r="AX13" s="23">
        <f t="shared" si="0"/>
        <v>13</v>
      </c>
    </row>
    <row r="14" spans="1:50" ht="18.75">
      <c r="A14" s="7">
        <f t="shared" si="1"/>
        <v>12</v>
      </c>
      <c r="B14" s="8"/>
      <c r="C14" s="37"/>
      <c r="D14" s="17" t="s">
        <v>45</v>
      </c>
      <c r="E14" s="9">
        <f>COUNTIF(F$3:F14,F14)</f>
        <v>12</v>
      </c>
      <c r="F14" s="17" t="s">
        <v>138</v>
      </c>
      <c r="G14" s="18">
        <f>SUM(I14:O14)</f>
        <v>7883</v>
      </c>
      <c r="H14" s="11" t="str">
        <f>CONCATENATE(E14,"º-",F14)</f>
        <v>12º-T2-B</v>
      </c>
      <c r="I14" s="12">
        <f>SUM(P14*155,Q14)</f>
        <v>1210</v>
      </c>
      <c r="J14" s="12">
        <f>SUM(R14*155,S14)</f>
        <v>1248</v>
      </c>
      <c r="K14" s="12">
        <f>SUM(T14*196,U14)</f>
        <v>1375</v>
      </c>
      <c r="L14" s="12">
        <f>SUM(V14*196,W14)</f>
        <v>1357</v>
      </c>
      <c r="M14" s="12">
        <f>SUM(X14*135,Y14)</f>
        <v>1264</v>
      </c>
      <c r="N14" s="12">
        <f>SUM(Z14*135,AA14)</f>
        <v>1429</v>
      </c>
      <c r="O14" s="19"/>
      <c r="P14">
        <v>7</v>
      </c>
      <c r="Q14">
        <v>125</v>
      </c>
      <c r="R14">
        <v>8</v>
      </c>
      <c r="S14">
        <v>8</v>
      </c>
      <c r="T14">
        <v>7</v>
      </c>
      <c r="U14">
        <v>3</v>
      </c>
      <c r="V14">
        <v>6</v>
      </c>
      <c r="W14">
        <v>181</v>
      </c>
      <c r="X14">
        <v>9</v>
      </c>
      <c r="Y14">
        <v>49</v>
      </c>
      <c r="Z14">
        <v>10</v>
      </c>
      <c r="AA14" s="14">
        <v>79</v>
      </c>
      <c r="AB14" s="15">
        <f>IF(E14=1,20,0)</f>
        <v>0</v>
      </c>
      <c r="AC14" s="15">
        <f>IF(E14=2,17,0)</f>
        <v>0</v>
      </c>
      <c r="AD14" s="15">
        <f>IF(E14=3,15,0)</f>
        <v>0</v>
      </c>
      <c r="AE14" s="15">
        <f>IF(E14=4,13,0)</f>
        <v>0</v>
      </c>
      <c r="AF14" s="15">
        <f>IF(E14=5,11,0)</f>
        <v>0</v>
      </c>
      <c r="AG14" s="15">
        <f>IF(E14=6,10,0)</f>
        <v>0</v>
      </c>
      <c r="AH14" s="15">
        <f>IF(E14=7,9,0)</f>
        <v>0</v>
      </c>
      <c r="AI14" s="15">
        <f>IF(E14=8,8,0)</f>
        <v>0</v>
      </c>
      <c r="AJ14" s="15">
        <f>IF(E14=9,7,0)</f>
        <v>0</v>
      </c>
      <c r="AK14" s="15">
        <f>IF(E14=10,6,0)</f>
        <v>0</v>
      </c>
      <c r="AL14" s="15">
        <f>IF(E14=11,5,0)</f>
        <v>0</v>
      </c>
      <c r="AM14" s="15">
        <f>IF(E14=12,4,0)</f>
        <v>4</v>
      </c>
      <c r="AN14" s="15">
        <f>IF(E14=13,3,0)</f>
        <v>0</v>
      </c>
      <c r="AO14" s="15">
        <f>IF(E14=14,2,0)</f>
        <v>0</v>
      </c>
      <c r="AP14" s="15">
        <f>IF(E14=15,1,0)</f>
        <v>0</v>
      </c>
      <c r="AQ14" s="16"/>
      <c r="AR14" s="22"/>
      <c r="AS14" s="22"/>
      <c r="AT14" s="22"/>
      <c r="AU14" s="22"/>
      <c r="AV14" s="22"/>
      <c r="AW14" s="22"/>
      <c r="AX14" s="23">
        <f t="shared" si="0"/>
        <v>0</v>
      </c>
    </row>
    <row r="15" spans="1:50" ht="18.75">
      <c r="A15" s="7">
        <f t="shared" si="1"/>
        <v>13</v>
      </c>
      <c r="B15" s="8"/>
      <c r="C15" s="37"/>
      <c r="D15" s="17" t="s">
        <v>45</v>
      </c>
      <c r="E15" s="9">
        <f>COUNTIF(F$3:F15,F15)</f>
        <v>13</v>
      </c>
      <c r="F15" s="17" t="s">
        <v>138</v>
      </c>
      <c r="G15" s="18">
        <f>SUM(I15:O15)</f>
        <v>7883</v>
      </c>
      <c r="H15" s="11" t="str">
        <f>CONCATENATE(E15,"º-",F15)</f>
        <v>13º-T2-B</v>
      </c>
      <c r="I15" s="12">
        <f>SUM(P15*155,Q15)</f>
        <v>1210</v>
      </c>
      <c r="J15" s="12">
        <f>SUM(R15*155,S15)</f>
        <v>1248</v>
      </c>
      <c r="K15" s="12">
        <f>SUM(T15*196,U15)</f>
        <v>1375</v>
      </c>
      <c r="L15" s="12">
        <f>SUM(V15*196,W15)</f>
        <v>1357</v>
      </c>
      <c r="M15" s="12">
        <f>SUM(X15*135,Y15)</f>
        <v>1264</v>
      </c>
      <c r="N15" s="12">
        <f>SUM(Z15*135,AA15)</f>
        <v>1429</v>
      </c>
      <c r="O15" s="19"/>
      <c r="P15">
        <v>7</v>
      </c>
      <c r="Q15">
        <v>125</v>
      </c>
      <c r="R15">
        <v>8</v>
      </c>
      <c r="S15">
        <v>8</v>
      </c>
      <c r="T15">
        <v>7</v>
      </c>
      <c r="U15">
        <v>3</v>
      </c>
      <c r="V15">
        <v>6</v>
      </c>
      <c r="W15">
        <v>181</v>
      </c>
      <c r="X15">
        <v>9</v>
      </c>
      <c r="Y15">
        <v>49</v>
      </c>
      <c r="Z15">
        <v>10</v>
      </c>
      <c r="AA15" s="14">
        <v>79</v>
      </c>
      <c r="AB15" s="15">
        <f>IF(E15=1,20,0)</f>
        <v>0</v>
      </c>
      <c r="AC15" s="15">
        <f>IF(E15=2,17,0)</f>
        <v>0</v>
      </c>
      <c r="AD15" s="15">
        <f>IF(E15=3,15,0)</f>
        <v>0</v>
      </c>
      <c r="AE15" s="15">
        <f>IF(E15=4,13,0)</f>
        <v>0</v>
      </c>
      <c r="AF15" s="15">
        <f>IF(E15=5,11,0)</f>
        <v>0</v>
      </c>
      <c r="AG15" s="15">
        <f>IF(E15=6,10,0)</f>
        <v>0</v>
      </c>
      <c r="AH15" s="15">
        <f>IF(E15=7,9,0)</f>
        <v>0</v>
      </c>
      <c r="AI15" s="15">
        <f>IF(E15=8,8,0)</f>
        <v>0</v>
      </c>
      <c r="AJ15" s="15">
        <f>IF(E15=9,7,0)</f>
        <v>0</v>
      </c>
      <c r="AK15" s="15">
        <f>IF(E15=10,6,0)</f>
        <v>0</v>
      </c>
      <c r="AL15" s="15">
        <f>IF(E15=11,5,0)</f>
        <v>0</v>
      </c>
      <c r="AM15" s="15">
        <f>IF(E15=12,4,0)</f>
        <v>0</v>
      </c>
      <c r="AN15" s="15">
        <f>IF(E15=13,3,0)</f>
        <v>3</v>
      </c>
      <c r="AO15" s="15">
        <f>IF(E15=14,2,0)</f>
        <v>0</v>
      </c>
      <c r="AP15" s="15">
        <f>IF(E15=15,1,0)</f>
        <v>0</v>
      </c>
      <c r="AQ15" s="16"/>
      <c r="AR15" s="22"/>
      <c r="AS15" s="22"/>
      <c r="AT15" s="22"/>
      <c r="AU15" s="22"/>
      <c r="AV15" s="22"/>
      <c r="AW15" s="22"/>
      <c r="AX15" s="23">
        <f t="shared" si="0"/>
        <v>0</v>
      </c>
    </row>
    <row r="16" spans="1:50" ht="18.75">
      <c r="A16" s="7">
        <f t="shared" si="1"/>
        <v>14</v>
      </c>
      <c r="B16" s="8"/>
      <c r="C16" s="37"/>
      <c r="D16" s="17" t="s">
        <v>45</v>
      </c>
      <c r="E16" s="9">
        <f>COUNTIF(F$3:F16,F16)</f>
        <v>14</v>
      </c>
      <c r="F16" s="17" t="s">
        <v>138</v>
      </c>
      <c r="G16" s="18">
        <f>SUM(I16:O16)</f>
        <v>7883</v>
      </c>
      <c r="H16" s="11" t="str">
        <f>CONCATENATE(E16,"º-",F16)</f>
        <v>14º-T2-B</v>
      </c>
      <c r="I16" s="12">
        <f>SUM(P16*155,Q16)</f>
        <v>1210</v>
      </c>
      <c r="J16" s="12">
        <f>SUM(R16*155,S16)</f>
        <v>1248</v>
      </c>
      <c r="K16" s="12">
        <f>SUM(T16*196,U16)</f>
        <v>1375</v>
      </c>
      <c r="L16" s="12">
        <f>SUM(V16*196,W16)</f>
        <v>1357</v>
      </c>
      <c r="M16" s="12">
        <f>SUM(X16*135,Y16)</f>
        <v>1264</v>
      </c>
      <c r="N16" s="12">
        <f>SUM(Z16*135,AA16)</f>
        <v>1429</v>
      </c>
      <c r="O16" s="19"/>
      <c r="P16">
        <v>7</v>
      </c>
      <c r="Q16">
        <v>125</v>
      </c>
      <c r="R16">
        <v>8</v>
      </c>
      <c r="S16">
        <v>8</v>
      </c>
      <c r="T16">
        <v>7</v>
      </c>
      <c r="U16">
        <v>3</v>
      </c>
      <c r="V16">
        <v>6</v>
      </c>
      <c r="W16">
        <v>181</v>
      </c>
      <c r="X16">
        <v>9</v>
      </c>
      <c r="Y16">
        <v>49</v>
      </c>
      <c r="Z16">
        <v>10</v>
      </c>
      <c r="AA16" s="14">
        <v>79</v>
      </c>
      <c r="AB16" s="15">
        <f>IF(E16=1,20,0)</f>
        <v>0</v>
      </c>
      <c r="AC16" s="15">
        <f>IF(E16=2,17,0)</f>
        <v>0</v>
      </c>
      <c r="AD16" s="15">
        <f>IF(E16=3,15,0)</f>
        <v>0</v>
      </c>
      <c r="AE16" s="15">
        <f>IF(E16=4,13,0)</f>
        <v>0</v>
      </c>
      <c r="AF16" s="15">
        <f>IF(E16=5,11,0)</f>
        <v>0</v>
      </c>
      <c r="AG16" s="15">
        <f>IF(E16=6,10,0)</f>
        <v>0</v>
      </c>
      <c r="AH16" s="15">
        <f>IF(E16=7,9,0)</f>
        <v>0</v>
      </c>
      <c r="AI16" s="15">
        <f>IF(E16=8,8,0)</f>
        <v>0</v>
      </c>
      <c r="AJ16" s="15">
        <f>IF(E16=9,7,0)</f>
        <v>0</v>
      </c>
      <c r="AK16" s="15">
        <f>IF(E16=10,6,0)</f>
        <v>0</v>
      </c>
      <c r="AL16" s="15">
        <f>IF(E16=11,5,0)</f>
        <v>0</v>
      </c>
      <c r="AM16" s="15">
        <f>IF(E16=12,4,0)</f>
        <v>0</v>
      </c>
      <c r="AN16" s="15">
        <f>IF(E16=13,3,0)</f>
        <v>0</v>
      </c>
      <c r="AO16" s="15">
        <f>IF(E16=14,2,0)</f>
        <v>2</v>
      </c>
      <c r="AP16" s="15">
        <f>IF(E16=15,1,0)</f>
        <v>0</v>
      </c>
      <c r="AQ16" s="16"/>
      <c r="AR16" s="22"/>
      <c r="AS16" s="22"/>
      <c r="AT16" s="22"/>
      <c r="AU16" s="22"/>
      <c r="AV16" s="22"/>
      <c r="AW16" s="22"/>
      <c r="AX16" s="23">
        <f t="shared" si="0"/>
        <v>0</v>
      </c>
    </row>
    <row r="17" spans="1:50" ht="18.75">
      <c r="A17" s="7">
        <f t="shared" si="1"/>
        <v>15</v>
      </c>
      <c r="B17" s="8"/>
      <c r="C17" s="37"/>
      <c r="D17" s="17"/>
      <c r="E17" s="9"/>
      <c r="F17" s="17" t="s">
        <v>138</v>
      </c>
      <c r="G17" s="18"/>
      <c r="H17" s="11"/>
      <c r="I17" s="12"/>
      <c r="J17" s="12"/>
      <c r="K17" s="12"/>
      <c r="L17" s="12"/>
      <c r="M17" s="12"/>
      <c r="N17" s="12"/>
      <c r="O17" s="19"/>
      <c r="AA17" s="14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22"/>
      <c r="AS17" s="22"/>
      <c r="AT17" s="22"/>
      <c r="AU17" s="22"/>
      <c r="AV17" s="22"/>
      <c r="AW17" s="22"/>
      <c r="AX17" s="23">
        <f t="shared" si="0"/>
        <v>0</v>
      </c>
    </row>
    <row r="18" spans="1:50" ht="18.75">
      <c r="A18" s="7">
        <f t="shared" si="1"/>
        <v>16</v>
      </c>
      <c r="B18" s="8"/>
      <c r="C18" s="37"/>
      <c r="D18" s="17" t="s">
        <v>45</v>
      </c>
      <c r="E18" s="9">
        <f>COUNTIF(F$3:F18,F18)</f>
        <v>16</v>
      </c>
      <c r="F18" s="17" t="s">
        <v>138</v>
      </c>
      <c r="G18" s="18">
        <f>SUM(I18:O18)</f>
        <v>7883</v>
      </c>
      <c r="H18" s="11" t="str">
        <f>CONCATENATE(E18,"º-",F18)</f>
        <v>16º-T2-B</v>
      </c>
      <c r="I18" s="12">
        <f>SUM(P18*155,Q18)</f>
        <v>1210</v>
      </c>
      <c r="J18" s="12">
        <f>SUM(R18*155,S18)</f>
        <v>1248</v>
      </c>
      <c r="K18" s="12">
        <f>SUM(T18*196,U18)</f>
        <v>1375</v>
      </c>
      <c r="L18" s="12">
        <f>SUM(V18*196,W18)</f>
        <v>1357</v>
      </c>
      <c r="M18" s="12">
        <f>SUM(X18*135,Y18)</f>
        <v>1264</v>
      </c>
      <c r="N18" s="12">
        <f>SUM(Z18*135,AA18)</f>
        <v>1429</v>
      </c>
      <c r="O18" s="19"/>
      <c r="P18">
        <v>7</v>
      </c>
      <c r="Q18">
        <v>125</v>
      </c>
      <c r="R18">
        <v>8</v>
      </c>
      <c r="S18">
        <v>8</v>
      </c>
      <c r="T18">
        <v>7</v>
      </c>
      <c r="U18">
        <v>3</v>
      </c>
      <c r="V18">
        <v>6</v>
      </c>
      <c r="W18">
        <v>181</v>
      </c>
      <c r="X18">
        <v>9</v>
      </c>
      <c r="Y18">
        <v>49</v>
      </c>
      <c r="Z18">
        <v>10</v>
      </c>
      <c r="AA18" s="14">
        <v>79</v>
      </c>
      <c r="AB18" s="15">
        <f>IF(E18=1,20,0)</f>
        <v>0</v>
      </c>
      <c r="AC18" s="15">
        <f>IF(E18=2,17,0)</f>
        <v>0</v>
      </c>
      <c r="AD18" s="15">
        <f>IF(E18=3,15,0)</f>
        <v>0</v>
      </c>
      <c r="AE18" s="15">
        <f>IF(E18=4,13,0)</f>
        <v>0</v>
      </c>
      <c r="AF18" s="15">
        <f>IF(E18=5,11,0)</f>
        <v>0</v>
      </c>
      <c r="AG18" s="15">
        <f>IF(E18=6,10,0)</f>
        <v>0</v>
      </c>
      <c r="AH18" s="15">
        <f>IF(E18=7,9,0)</f>
        <v>0</v>
      </c>
      <c r="AI18" s="15">
        <f>IF(E18=8,8,0)</f>
        <v>0</v>
      </c>
      <c r="AJ18" s="15">
        <f>IF(E18=9,7,0)</f>
        <v>0</v>
      </c>
      <c r="AK18" s="15">
        <f>IF(E18=10,6,0)</f>
        <v>0</v>
      </c>
      <c r="AL18" s="15">
        <f>IF(E18=11,5,0)</f>
        <v>0</v>
      </c>
      <c r="AM18" s="15">
        <f>IF(E18=12,4,0)</f>
        <v>0</v>
      </c>
      <c r="AN18" s="15">
        <f>IF(E18=13,3,0)</f>
        <v>0</v>
      </c>
      <c r="AO18" s="15">
        <f>IF(E18=14,2,0)</f>
        <v>0</v>
      </c>
      <c r="AP18" s="15">
        <f>IF(E18=15,1,0)</f>
        <v>0</v>
      </c>
      <c r="AQ18" s="16"/>
      <c r="AR18" s="22"/>
      <c r="AS18" s="22"/>
      <c r="AT18" s="22"/>
      <c r="AU18" s="22"/>
      <c r="AV18" s="22"/>
      <c r="AW18" s="22"/>
      <c r="AX18" s="23">
        <f t="shared" si="0"/>
        <v>0</v>
      </c>
    </row>
    <row r="19" spans="1:50" ht="18.75">
      <c r="A19" s="7">
        <f t="shared" si="1"/>
        <v>17</v>
      </c>
      <c r="B19" s="17"/>
      <c r="C19" s="17"/>
      <c r="D19" s="17" t="s">
        <v>45</v>
      </c>
      <c r="E19" s="9">
        <f>COUNTIF(F$3:F19,F19)</f>
        <v>17</v>
      </c>
      <c r="F19" s="17" t="s">
        <v>138</v>
      </c>
      <c r="G19" s="18">
        <f>SUM(I19:O19)</f>
        <v>6895</v>
      </c>
      <c r="H19" s="11" t="str">
        <f>CONCATENATE(E19,"º-",F19)</f>
        <v>17º-T2-B</v>
      </c>
      <c r="I19" s="12">
        <f>SUM(P19*155,Q19)</f>
        <v>1582</v>
      </c>
      <c r="J19" s="12">
        <f>SUM(R19*155,S19)</f>
        <v>1018</v>
      </c>
      <c r="K19" s="12">
        <f>SUM(T19*196,U19)</f>
        <v>426</v>
      </c>
      <c r="L19" s="12">
        <f>SUM(V19*196,W19)</f>
        <v>1409</v>
      </c>
      <c r="M19" s="12">
        <f>SUM(X19*135,Y19)</f>
        <v>1464</v>
      </c>
      <c r="N19" s="12">
        <f>SUM(Z19*135,AA19)</f>
        <v>996</v>
      </c>
      <c r="O19" s="19"/>
      <c r="P19">
        <v>10</v>
      </c>
      <c r="Q19">
        <v>32</v>
      </c>
      <c r="R19">
        <v>6</v>
      </c>
      <c r="S19">
        <v>88</v>
      </c>
      <c r="T19">
        <v>2</v>
      </c>
      <c r="U19">
        <v>34</v>
      </c>
      <c r="V19">
        <v>7</v>
      </c>
      <c r="W19">
        <v>37</v>
      </c>
      <c r="X19">
        <v>10</v>
      </c>
      <c r="Y19">
        <v>114</v>
      </c>
      <c r="Z19">
        <v>7</v>
      </c>
      <c r="AA19" s="14">
        <v>51</v>
      </c>
      <c r="AB19" s="15">
        <f>IF(E19=1,20,0)</f>
        <v>0</v>
      </c>
      <c r="AC19" s="15">
        <f>IF(E19=2,17,0)</f>
        <v>0</v>
      </c>
      <c r="AD19" s="15">
        <f>IF(E19=3,15,0)</f>
        <v>0</v>
      </c>
      <c r="AE19" s="15">
        <f>IF(E19=4,13,0)</f>
        <v>0</v>
      </c>
      <c r="AF19" s="15">
        <f>IF(E19=5,11,0)</f>
        <v>0</v>
      </c>
      <c r="AG19" s="15">
        <f>IF(E19=6,10,0)</f>
        <v>0</v>
      </c>
      <c r="AH19" s="15">
        <f>IF(E19=7,9,0)</f>
        <v>0</v>
      </c>
      <c r="AI19" s="15">
        <f>IF(E19=8,8,0)</f>
        <v>0</v>
      </c>
      <c r="AJ19" s="15">
        <f>IF(E19=9,7,0)</f>
        <v>0</v>
      </c>
      <c r="AK19" s="15">
        <f>IF(E19=10,6,0)</f>
        <v>0</v>
      </c>
      <c r="AL19" s="15">
        <f>IF(E19=11,5,0)</f>
        <v>0</v>
      </c>
      <c r="AM19" s="15">
        <f>IF(E19=12,4,0)</f>
        <v>0</v>
      </c>
      <c r="AN19" s="15">
        <f>IF(E19=13,3,0)</f>
        <v>0</v>
      </c>
      <c r="AO19" s="15">
        <f>IF(E19=14,2,0)</f>
        <v>0</v>
      </c>
      <c r="AP19" s="15">
        <f>IF(E19=15,1,0)</f>
        <v>0</v>
      </c>
      <c r="AQ19" s="16"/>
      <c r="AR19" s="22"/>
      <c r="AS19" s="22"/>
      <c r="AT19" s="22"/>
      <c r="AU19" s="22"/>
      <c r="AV19" s="22"/>
      <c r="AW19" s="22"/>
      <c r="AX19" s="23">
        <f t="shared" si="0"/>
        <v>0</v>
      </c>
    </row>
  </sheetData>
  <sheetProtection/>
  <conditionalFormatting sqref="I14:N19 I3:N12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14:E19 E3:E12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8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1.8515625" style="0" bestFit="1" customWidth="1"/>
    <col min="2" max="2" width="21.57421875" style="0" bestFit="1" customWidth="1"/>
    <col min="3" max="3" width="31.140625" style="0" bestFit="1" customWidth="1"/>
    <col min="4" max="4" width="24.28125" style="0" hidden="1" customWidth="1"/>
    <col min="5" max="5" width="8.7109375" style="0" hidden="1" customWidth="1"/>
    <col min="6" max="6" width="6.28125" style="0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8" width="13.7109375" style="0" bestFit="1" customWidth="1"/>
    <col min="49" max="49" width="6.7109375" style="0" bestFit="1" customWidth="1"/>
    <col min="50" max="50" width="9.7109375" style="0" bestFit="1" customWidth="1"/>
  </cols>
  <sheetData>
    <row r="1" ht="56.25" thickBot="1">
      <c r="A1" s="35" t="s">
        <v>29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6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17" t="s">
        <v>119</v>
      </c>
      <c r="C3" s="39" t="s">
        <v>139</v>
      </c>
      <c r="D3" s="17" t="s">
        <v>28</v>
      </c>
      <c r="E3" s="9">
        <f>COUNTIF(F$3:F3,F3)</f>
        <v>1</v>
      </c>
      <c r="F3" s="17" t="s">
        <v>29</v>
      </c>
      <c r="G3" s="18">
        <f>SUM(I3:O3)</f>
        <v>11850</v>
      </c>
      <c r="H3" s="11" t="str">
        <f>CONCATENATE(E3,"º-",F3)</f>
        <v>1º-T3</v>
      </c>
      <c r="I3" s="12">
        <f>SUM(P3*155,Q3)</f>
        <v>2018</v>
      </c>
      <c r="J3" s="12">
        <f>SUM(R3*155,S3)</f>
        <v>1987</v>
      </c>
      <c r="K3" s="12">
        <f>SUM(T3*196,U3)</f>
        <v>1928</v>
      </c>
      <c r="L3" s="12">
        <f>SUM(V3*196,W3)</f>
        <v>2021</v>
      </c>
      <c r="M3" s="12">
        <f>SUM(X3*135,Y3)</f>
        <v>1857</v>
      </c>
      <c r="N3" s="12">
        <f>SUM(Z3*135,AA3)</f>
        <v>2039</v>
      </c>
      <c r="O3" s="19"/>
      <c r="P3">
        <v>13</v>
      </c>
      <c r="Q3">
        <v>3</v>
      </c>
      <c r="R3">
        <v>12</v>
      </c>
      <c r="S3">
        <v>127</v>
      </c>
      <c r="T3">
        <v>9</v>
      </c>
      <c r="U3">
        <v>164</v>
      </c>
      <c r="V3">
        <v>10</v>
      </c>
      <c r="W3">
        <v>61</v>
      </c>
      <c r="X3">
        <v>13</v>
      </c>
      <c r="Y3">
        <v>102</v>
      </c>
      <c r="Z3">
        <v>15</v>
      </c>
      <c r="AA3" s="14">
        <v>14</v>
      </c>
      <c r="AB3" s="15">
        <f>IF(E3=1,20,0)</f>
        <v>20</v>
      </c>
      <c r="AC3" s="15">
        <f>IF(E3=2,17,0)</f>
        <v>0</v>
      </c>
      <c r="AD3" s="15">
        <f>IF(E3=3,15,0)</f>
        <v>0</v>
      </c>
      <c r="AE3" s="15">
        <f>IF(E3=4,13,0)</f>
        <v>0</v>
      </c>
      <c r="AF3" s="15">
        <f>IF(E3=5,11,0)</f>
        <v>0</v>
      </c>
      <c r="AG3" s="15">
        <f>IF(E3=6,10,0)</f>
        <v>0</v>
      </c>
      <c r="AH3" s="15">
        <f>IF(E3=7,9,0)</f>
        <v>0</v>
      </c>
      <c r="AI3" s="15">
        <f>IF(E3=8,8,0)</f>
        <v>0</v>
      </c>
      <c r="AJ3" s="15">
        <f>IF(E3=9,7,0)</f>
        <v>0</v>
      </c>
      <c r="AK3" s="15">
        <f>IF(E3=10,6,0)</f>
        <v>0</v>
      </c>
      <c r="AL3" s="15">
        <f>IF(E3=11,5,0)</f>
        <v>0</v>
      </c>
      <c r="AM3" s="15">
        <f>IF(E3=12,4,0)</f>
        <v>0</v>
      </c>
      <c r="AN3" s="15">
        <f>IF(E3=13,3,0)</f>
        <v>0</v>
      </c>
      <c r="AO3" s="15">
        <f>IF(E3=14,2,0)</f>
        <v>0</v>
      </c>
      <c r="AP3" s="15">
        <f>IF(E3=15,1,0)</f>
        <v>0</v>
      </c>
      <c r="AQ3" s="16">
        <v>30</v>
      </c>
      <c r="AR3" s="22">
        <v>26</v>
      </c>
      <c r="AS3" s="22">
        <v>30</v>
      </c>
      <c r="AT3" s="22"/>
      <c r="AU3" s="22"/>
      <c r="AV3" s="22"/>
      <c r="AW3" s="22"/>
      <c r="AX3" s="23">
        <f aca="true" t="shared" si="0" ref="AX3:AX49">AQ3+AR3+AS3+AT3+AU3+AV3+AW3</f>
        <v>86</v>
      </c>
    </row>
    <row r="4" spans="1:50" ht="18.75">
      <c r="A4" s="7">
        <f aca="true" t="shared" si="1" ref="A4:A35">+A3+1</f>
        <v>2</v>
      </c>
      <c r="B4" s="8" t="s">
        <v>39</v>
      </c>
      <c r="C4" s="37" t="s">
        <v>85</v>
      </c>
      <c r="D4" s="17"/>
      <c r="E4" s="9"/>
      <c r="F4" s="17" t="s">
        <v>29</v>
      </c>
      <c r="G4" s="18"/>
      <c r="H4" s="11"/>
      <c r="I4" s="12"/>
      <c r="J4" s="12"/>
      <c r="K4" s="12"/>
      <c r="L4" s="12"/>
      <c r="M4" s="12"/>
      <c r="N4" s="12"/>
      <c r="O4" s="19"/>
      <c r="AA4" s="14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>
        <v>12</v>
      </c>
      <c r="AR4" s="22">
        <v>18</v>
      </c>
      <c r="AS4" s="22">
        <v>26</v>
      </c>
      <c r="AT4" s="22"/>
      <c r="AU4" s="22"/>
      <c r="AV4" s="22"/>
      <c r="AW4" s="22"/>
      <c r="AX4" s="23">
        <f t="shared" si="0"/>
        <v>56</v>
      </c>
    </row>
    <row r="5" spans="1:50" ht="18.75">
      <c r="A5" s="7">
        <f t="shared" si="1"/>
        <v>3</v>
      </c>
      <c r="B5" s="8" t="s">
        <v>97</v>
      </c>
      <c r="C5" s="37" t="s">
        <v>62</v>
      </c>
      <c r="D5" s="17" t="s">
        <v>30</v>
      </c>
      <c r="E5" s="9">
        <f>COUNTIF(F$3:F5,F5)</f>
        <v>3</v>
      </c>
      <c r="F5" s="17" t="s">
        <v>29</v>
      </c>
      <c r="G5" s="18">
        <f>SUM(I5:O5)</f>
        <v>10111</v>
      </c>
      <c r="H5" s="11" t="str">
        <f>CONCATENATE(E5,"º-",F5)</f>
        <v>3º-T3</v>
      </c>
      <c r="I5" s="12">
        <f>SUM(P5*155,Q5)</f>
        <v>1506</v>
      </c>
      <c r="J5" s="12">
        <f>SUM(R5*155,S5)</f>
        <v>1399</v>
      </c>
      <c r="K5" s="12">
        <f>SUM(T5*196,U5)</f>
        <v>1804</v>
      </c>
      <c r="L5" s="12">
        <f>SUM(V5*196,W5)</f>
        <v>1839</v>
      </c>
      <c r="M5" s="12">
        <f>SUM(X5*135,Y5)</f>
        <v>1733</v>
      </c>
      <c r="N5" s="12">
        <f>SUM(Z5*135,AA5)</f>
        <v>1830</v>
      </c>
      <c r="O5" s="19"/>
      <c r="P5">
        <v>9</v>
      </c>
      <c r="Q5">
        <v>111</v>
      </c>
      <c r="R5">
        <v>9</v>
      </c>
      <c r="S5">
        <v>4</v>
      </c>
      <c r="T5">
        <v>9</v>
      </c>
      <c r="U5">
        <v>40</v>
      </c>
      <c r="V5">
        <v>9</v>
      </c>
      <c r="W5">
        <v>75</v>
      </c>
      <c r="X5">
        <v>12</v>
      </c>
      <c r="Y5">
        <v>113</v>
      </c>
      <c r="Z5">
        <v>13</v>
      </c>
      <c r="AA5" s="14">
        <v>75</v>
      </c>
      <c r="AB5" s="15">
        <f>IF(E5=1,20,0)</f>
        <v>0</v>
      </c>
      <c r="AC5" s="15">
        <f>IF(E5=2,17,0)</f>
        <v>0</v>
      </c>
      <c r="AD5" s="15">
        <f>IF(E5=3,15,0)</f>
        <v>15</v>
      </c>
      <c r="AE5" s="15">
        <f>IF(E5=4,13,0)</f>
        <v>0</v>
      </c>
      <c r="AF5" s="15">
        <f>IF(E5=5,11,0)</f>
        <v>0</v>
      </c>
      <c r="AG5" s="15">
        <f>IF(E5=6,10,0)</f>
        <v>0</v>
      </c>
      <c r="AH5" s="15">
        <f>IF(E5=7,9,0)</f>
        <v>0</v>
      </c>
      <c r="AI5" s="15">
        <f>IF(E5=8,8,0)</f>
        <v>0</v>
      </c>
      <c r="AJ5" s="15">
        <f>IF(E5=9,7,0)</f>
        <v>0</v>
      </c>
      <c r="AK5" s="15">
        <f>IF(E5=10,6,0)</f>
        <v>0</v>
      </c>
      <c r="AL5" s="15">
        <f>IF(E5=11,5,0)</f>
        <v>0</v>
      </c>
      <c r="AM5" s="15">
        <f>IF(E5=12,4,0)</f>
        <v>0</v>
      </c>
      <c r="AN5" s="15">
        <f>IF(E5=13,3,0)</f>
        <v>0</v>
      </c>
      <c r="AO5" s="15">
        <f>IF(E5=14,2,0)</f>
        <v>0</v>
      </c>
      <c r="AP5" s="15">
        <f>IF(E5=15,1,0)</f>
        <v>0</v>
      </c>
      <c r="AQ5" s="16">
        <v>14</v>
      </c>
      <c r="AR5" s="22">
        <v>23</v>
      </c>
      <c r="AS5" s="22">
        <v>10</v>
      </c>
      <c r="AT5" s="22"/>
      <c r="AU5" s="22"/>
      <c r="AV5" s="22"/>
      <c r="AW5" s="22"/>
      <c r="AX5" s="23">
        <f t="shared" si="0"/>
        <v>47</v>
      </c>
    </row>
    <row r="6" spans="1:50" ht="18.75">
      <c r="A6" s="7">
        <f t="shared" si="1"/>
        <v>4</v>
      </c>
      <c r="B6" s="8" t="s">
        <v>39</v>
      </c>
      <c r="C6" s="37" t="s">
        <v>89</v>
      </c>
      <c r="D6" s="17" t="s">
        <v>30</v>
      </c>
      <c r="E6" s="9">
        <f>COUNTIF(F$3:F6,F6)</f>
        <v>4</v>
      </c>
      <c r="F6" s="17" t="s">
        <v>29</v>
      </c>
      <c r="G6" s="18">
        <f>SUM(I6:O6)</f>
        <v>10102</v>
      </c>
      <c r="H6" s="11" t="str">
        <f>CONCATENATE(E6,"º-",F6)</f>
        <v>4º-T3</v>
      </c>
      <c r="I6" s="12">
        <f>SUM(P6*155,Q6)</f>
        <v>1662</v>
      </c>
      <c r="J6" s="12">
        <f>SUM(R6*155,S6)</f>
        <v>1590</v>
      </c>
      <c r="K6" s="12">
        <f>SUM(T6*196,U6)</f>
        <v>1779</v>
      </c>
      <c r="L6" s="12">
        <f>SUM(V6*196,W6)</f>
        <v>1732</v>
      </c>
      <c r="M6" s="12">
        <f>SUM(X6*135,Y6)</f>
        <v>1689</v>
      </c>
      <c r="N6" s="12">
        <f>SUM(Z6*135,AA6)</f>
        <v>1650</v>
      </c>
      <c r="O6" s="19"/>
      <c r="P6">
        <v>10</v>
      </c>
      <c r="Q6">
        <v>112</v>
      </c>
      <c r="R6">
        <v>10</v>
      </c>
      <c r="S6">
        <v>40</v>
      </c>
      <c r="T6">
        <v>9</v>
      </c>
      <c r="U6">
        <v>15</v>
      </c>
      <c r="V6">
        <v>8</v>
      </c>
      <c r="W6">
        <v>164</v>
      </c>
      <c r="X6">
        <v>12</v>
      </c>
      <c r="Y6">
        <v>69</v>
      </c>
      <c r="Z6">
        <v>12</v>
      </c>
      <c r="AA6" s="14">
        <v>30</v>
      </c>
      <c r="AB6" s="15">
        <f>IF(E6=1,20,0)</f>
        <v>0</v>
      </c>
      <c r="AC6" s="15">
        <f>IF(E6=2,17,0)</f>
        <v>0</v>
      </c>
      <c r="AD6" s="15">
        <f>IF(E6=3,15,0)</f>
        <v>0</v>
      </c>
      <c r="AE6" s="15">
        <f>IF(E6=4,13,0)</f>
        <v>13</v>
      </c>
      <c r="AF6" s="15">
        <f>IF(E6=5,11,0)</f>
        <v>0</v>
      </c>
      <c r="AG6" s="15">
        <f>IF(E6=6,10,0)</f>
        <v>0</v>
      </c>
      <c r="AH6" s="15">
        <f>IF(E6=7,9,0)</f>
        <v>0</v>
      </c>
      <c r="AI6" s="15">
        <f>IF(E6=8,8,0)</f>
        <v>0</v>
      </c>
      <c r="AJ6" s="15">
        <f>IF(E6=9,7,0)</f>
        <v>0</v>
      </c>
      <c r="AK6" s="15">
        <f>IF(E6=10,6,0)</f>
        <v>0</v>
      </c>
      <c r="AL6" s="15">
        <f>IF(E6=11,5,0)</f>
        <v>0</v>
      </c>
      <c r="AM6" s="15">
        <f>IF(E6=12,4,0)</f>
        <v>0</v>
      </c>
      <c r="AN6" s="15">
        <f>IF(E6=13,3,0)</f>
        <v>0</v>
      </c>
      <c r="AO6" s="15">
        <f>IF(E6=14,2,0)</f>
        <v>0</v>
      </c>
      <c r="AP6" s="15">
        <f>IF(E6=15,1,0)</f>
        <v>0</v>
      </c>
      <c r="AQ6" s="16">
        <v>18</v>
      </c>
      <c r="AR6" s="22"/>
      <c r="AS6" s="22">
        <v>23</v>
      </c>
      <c r="AT6" s="22"/>
      <c r="AU6" s="22"/>
      <c r="AV6" s="22"/>
      <c r="AW6" s="22"/>
      <c r="AX6" s="23">
        <f t="shared" si="0"/>
        <v>41</v>
      </c>
    </row>
    <row r="7" spans="1:50" ht="18.75">
      <c r="A7" s="7">
        <f t="shared" si="1"/>
        <v>5</v>
      </c>
      <c r="B7" s="8" t="s">
        <v>61</v>
      </c>
      <c r="C7" s="37" t="s">
        <v>122</v>
      </c>
      <c r="D7" s="17"/>
      <c r="E7" s="9"/>
      <c r="F7" s="17" t="s">
        <v>29</v>
      </c>
      <c r="G7" s="18"/>
      <c r="H7" s="11"/>
      <c r="I7" s="12"/>
      <c r="J7" s="12"/>
      <c r="K7" s="12"/>
      <c r="L7" s="12"/>
      <c r="M7" s="12"/>
      <c r="N7" s="12"/>
      <c r="O7" s="19"/>
      <c r="AA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>
        <v>8</v>
      </c>
      <c r="AR7" s="22">
        <v>10</v>
      </c>
      <c r="AS7" s="22">
        <v>20</v>
      </c>
      <c r="AT7" s="22"/>
      <c r="AU7" s="22"/>
      <c r="AV7" s="22"/>
      <c r="AW7" s="22"/>
      <c r="AX7" s="23">
        <f t="shared" si="0"/>
        <v>38</v>
      </c>
    </row>
    <row r="8" spans="1:50" ht="18.75">
      <c r="A8" s="7">
        <f t="shared" si="1"/>
        <v>6</v>
      </c>
      <c r="B8" s="8" t="s">
        <v>27</v>
      </c>
      <c r="C8" s="37" t="s">
        <v>55</v>
      </c>
      <c r="D8" s="17" t="s">
        <v>35</v>
      </c>
      <c r="E8" s="9">
        <f>COUNTIF(F$3:F8,F8)</f>
        <v>6</v>
      </c>
      <c r="F8" s="17" t="s">
        <v>29</v>
      </c>
      <c r="G8" s="18">
        <f>SUM(I8:O8)</f>
        <v>8557</v>
      </c>
      <c r="H8" s="11" t="str">
        <f>CONCATENATE(E8,"º-",F8)</f>
        <v>6º-T3</v>
      </c>
      <c r="I8" s="12">
        <f>SUM(P8*155,Q8)</f>
        <v>1470</v>
      </c>
      <c r="J8" s="12">
        <f>SUM(R8*155,S8)</f>
        <v>1449</v>
      </c>
      <c r="K8" s="12">
        <f>SUM(T8*196,U8)</f>
        <v>1298</v>
      </c>
      <c r="L8" s="12">
        <f>SUM(V8*196,W8)</f>
        <v>1405</v>
      </c>
      <c r="M8" s="12">
        <f>SUM(X8*135,Y8)</f>
        <v>1582</v>
      </c>
      <c r="N8" s="12">
        <f>SUM(Z8*135,AA8)</f>
        <v>1353</v>
      </c>
      <c r="O8" s="19"/>
      <c r="P8">
        <v>9</v>
      </c>
      <c r="Q8">
        <v>75</v>
      </c>
      <c r="R8">
        <v>9</v>
      </c>
      <c r="S8">
        <v>54</v>
      </c>
      <c r="T8">
        <v>6</v>
      </c>
      <c r="U8">
        <v>122</v>
      </c>
      <c r="V8">
        <v>7</v>
      </c>
      <c r="W8">
        <v>33</v>
      </c>
      <c r="X8">
        <v>11</v>
      </c>
      <c r="Y8">
        <v>97</v>
      </c>
      <c r="Z8">
        <v>10</v>
      </c>
      <c r="AA8" s="14">
        <v>3</v>
      </c>
      <c r="AB8" s="15">
        <f>IF(E8=1,20,0)</f>
        <v>0</v>
      </c>
      <c r="AC8" s="15">
        <f>IF(E8=2,17,0)</f>
        <v>0</v>
      </c>
      <c r="AD8" s="15">
        <f>IF(E8=3,15,0)</f>
        <v>0</v>
      </c>
      <c r="AE8" s="15">
        <f>IF(E8=4,13,0)</f>
        <v>0</v>
      </c>
      <c r="AF8" s="15">
        <f>IF(E8=5,11,0)</f>
        <v>0</v>
      </c>
      <c r="AG8" s="15">
        <f>IF(E8=6,10,0)</f>
        <v>10</v>
      </c>
      <c r="AH8" s="15">
        <f>IF(E8=7,9,0)</f>
        <v>0</v>
      </c>
      <c r="AI8" s="15">
        <f>IF(E8=8,8,0)</f>
        <v>0</v>
      </c>
      <c r="AJ8" s="15">
        <f>IF(E8=9,7,0)</f>
        <v>0</v>
      </c>
      <c r="AK8" s="15">
        <f>IF(E8=10,6,0)</f>
        <v>0</v>
      </c>
      <c r="AL8" s="15">
        <f>IF(E8=11,5,0)</f>
        <v>0</v>
      </c>
      <c r="AM8" s="15">
        <f>IF(E8=12,4,0)</f>
        <v>0</v>
      </c>
      <c r="AN8" s="15">
        <f>IF(E8=13,3,0)</f>
        <v>0</v>
      </c>
      <c r="AO8" s="15">
        <f>IF(E8=14,2,0)</f>
        <v>0</v>
      </c>
      <c r="AP8" s="15">
        <f>IF(E8=15,1,0)</f>
        <v>0</v>
      </c>
      <c r="AQ8" s="16">
        <v>7</v>
      </c>
      <c r="AR8" s="22">
        <v>12</v>
      </c>
      <c r="AS8" s="22">
        <v>18</v>
      </c>
      <c r="AT8" s="22"/>
      <c r="AU8" s="22"/>
      <c r="AV8" s="22"/>
      <c r="AW8" s="22"/>
      <c r="AX8" s="23">
        <f t="shared" si="0"/>
        <v>37</v>
      </c>
    </row>
    <row r="9" spans="1:50" ht="18.75">
      <c r="A9" s="7">
        <f t="shared" si="1"/>
        <v>7</v>
      </c>
      <c r="B9" s="8" t="s">
        <v>116</v>
      </c>
      <c r="C9" s="37" t="s">
        <v>79</v>
      </c>
      <c r="D9" s="17" t="s">
        <v>30</v>
      </c>
      <c r="E9" s="9">
        <f>COUNTIF(F$3:F9,F9)</f>
        <v>7</v>
      </c>
      <c r="F9" s="17" t="s">
        <v>29</v>
      </c>
      <c r="G9" s="18">
        <f>SUM(I9:O9)</f>
        <v>8634</v>
      </c>
      <c r="H9" s="11" t="str">
        <f>CONCATENATE(E9,"º-",F9)</f>
        <v>7º-T3</v>
      </c>
      <c r="I9" s="12">
        <f>SUM(P9*155,Q9)</f>
        <v>1095</v>
      </c>
      <c r="J9" s="12">
        <f>SUM(R9*155,S9)</f>
        <v>1381</v>
      </c>
      <c r="K9" s="12">
        <f>SUM(T9*196,U9)</f>
        <v>1691</v>
      </c>
      <c r="L9" s="12">
        <f>SUM(V9*196,W9)</f>
        <v>1568</v>
      </c>
      <c r="M9" s="12">
        <f>SUM(X9*135,Y9)</f>
        <v>1505</v>
      </c>
      <c r="N9" s="12">
        <f>SUM(Z9*135,AA9)</f>
        <v>1394</v>
      </c>
      <c r="O9" s="19"/>
      <c r="P9">
        <v>7</v>
      </c>
      <c r="Q9">
        <v>10</v>
      </c>
      <c r="R9">
        <v>8</v>
      </c>
      <c r="S9">
        <v>141</v>
      </c>
      <c r="T9">
        <v>8</v>
      </c>
      <c r="U9">
        <v>123</v>
      </c>
      <c r="V9">
        <v>8</v>
      </c>
      <c r="W9">
        <v>0</v>
      </c>
      <c r="X9">
        <v>10</v>
      </c>
      <c r="Y9">
        <v>155</v>
      </c>
      <c r="Z9">
        <v>10</v>
      </c>
      <c r="AA9" s="14">
        <v>44</v>
      </c>
      <c r="AB9" s="15">
        <f>IF(E9=1,20,0)</f>
        <v>0</v>
      </c>
      <c r="AC9" s="15">
        <f>IF(E9=2,17,0)</f>
        <v>0</v>
      </c>
      <c r="AD9" s="15">
        <f>IF(E9=3,15,0)</f>
        <v>0</v>
      </c>
      <c r="AE9" s="15">
        <f>IF(E9=4,13,0)</f>
        <v>0</v>
      </c>
      <c r="AF9" s="15">
        <f>IF(E9=5,11,0)</f>
        <v>0</v>
      </c>
      <c r="AG9" s="15">
        <f>IF(E9=6,10,0)</f>
        <v>0</v>
      </c>
      <c r="AH9" s="15">
        <f>IF(E9=7,9,0)</f>
        <v>9</v>
      </c>
      <c r="AI9" s="15">
        <f>IF(E9=8,8,0)</f>
        <v>0</v>
      </c>
      <c r="AJ9" s="15">
        <f>IF(E9=9,7,0)</f>
        <v>0</v>
      </c>
      <c r="AK9" s="15">
        <f>IF(E9=10,6,0)</f>
        <v>0</v>
      </c>
      <c r="AL9" s="15">
        <f>IF(E9=11,5,0)</f>
        <v>0</v>
      </c>
      <c r="AM9" s="15">
        <f>IF(E9=12,4,0)</f>
        <v>0</v>
      </c>
      <c r="AN9" s="15">
        <f>IF(E9=13,3,0)</f>
        <v>0</v>
      </c>
      <c r="AO9" s="15">
        <f>IF(E9=14,2,0)</f>
        <v>0</v>
      </c>
      <c r="AP9" s="15">
        <f>IF(E9=15,1,0)</f>
        <v>0</v>
      </c>
      <c r="AQ9" s="16">
        <v>0</v>
      </c>
      <c r="AR9" s="22">
        <v>20</v>
      </c>
      <c r="AS9" s="22">
        <v>16</v>
      </c>
      <c r="AT9" s="22"/>
      <c r="AU9" s="22"/>
      <c r="AV9" s="22"/>
      <c r="AW9" s="22"/>
      <c r="AX9" s="23">
        <f t="shared" si="0"/>
        <v>36</v>
      </c>
    </row>
    <row r="10" spans="1:50" ht="18.75">
      <c r="A10" s="7">
        <f t="shared" si="1"/>
        <v>8</v>
      </c>
      <c r="B10" s="8" t="s">
        <v>116</v>
      </c>
      <c r="C10" s="37" t="s">
        <v>141</v>
      </c>
      <c r="D10" s="17" t="s">
        <v>28</v>
      </c>
      <c r="E10" s="9">
        <f>COUNTIF(F$3:F10,F10)</f>
        <v>8</v>
      </c>
      <c r="F10" s="17" t="s">
        <v>29</v>
      </c>
      <c r="G10" s="18">
        <f>SUM(I10:O10)</f>
        <v>11950</v>
      </c>
      <c r="H10" s="11" t="str">
        <f>CONCATENATE(E10,"º-",F10)</f>
        <v>8º-T3</v>
      </c>
      <c r="I10" s="12">
        <f>SUM(P10*155,Q10)</f>
        <v>1767</v>
      </c>
      <c r="J10" s="12">
        <f>SUM(R10*155,S10)</f>
        <v>1978</v>
      </c>
      <c r="K10" s="12">
        <f>SUM(T10*196,U10)</f>
        <v>2058</v>
      </c>
      <c r="L10" s="12">
        <f>SUM(V10*196,W10)</f>
        <v>2083</v>
      </c>
      <c r="M10" s="12">
        <f>SUM(X10*135,Y10)</f>
        <v>1995</v>
      </c>
      <c r="N10" s="12">
        <f>SUM(Z10*135,AA10)</f>
        <v>2069</v>
      </c>
      <c r="O10" s="19"/>
      <c r="P10">
        <v>11</v>
      </c>
      <c r="Q10">
        <v>62</v>
      </c>
      <c r="R10">
        <v>12</v>
      </c>
      <c r="S10">
        <v>118</v>
      </c>
      <c r="T10">
        <v>10</v>
      </c>
      <c r="U10">
        <v>98</v>
      </c>
      <c r="V10">
        <v>10</v>
      </c>
      <c r="W10">
        <v>123</v>
      </c>
      <c r="X10">
        <v>14</v>
      </c>
      <c r="Y10">
        <v>105</v>
      </c>
      <c r="Z10">
        <v>15</v>
      </c>
      <c r="AA10" s="14">
        <v>44</v>
      </c>
      <c r="AB10" s="15">
        <f>IF(E10=1,20,0)</f>
        <v>0</v>
      </c>
      <c r="AC10" s="15">
        <f>IF(E10=2,17,0)</f>
        <v>0</v>
      </c>
      <c r="AD10" s="15">
        <f>IF(E10=3,15,0)</f>
        <v>0</v>
      </c>
      <c r="AE10" s="15">
        <f>IF(E10=4,13,0)</f>
        <v>0</v>
      </c>
      <c r="AF10" s="15">
        <f>IF(E10=5,11,0)</f>
        <v>0</v>
      </c>
      <c r="AG10" s="15">
        <f>IF(E10=6,10,0)</f>
        <v>0</v>
      </c>
      <c r="AH10" s="15">
        <f>IF(E10=7,9,0)</f>
        <v>0</v>
      </c>
      <c r="AI10" s="15">
        <f>IF(E10=8,8,0)</f>
        <v>8</v>
      </c>
      <c r="AJ10" s="15">
        <f>IF(E10=9,7,0)</f>
        <v>0</v>
      </c>
      <c r="AK10" s="15">
        <f>IF(E10=10,6,0)</f>
        <v>0</v>
      </c>
      <c r="AL10" s="15">
        <f>IF(E10=11,5,0)</f>
        <v>0</v>
      </c>
      <c r="AM10" s="15">
        <f>IF(E10=12,4,0)</f>
        <v>0</v>
      </c>
      <c r="AN10" s="15">
        <f>IF(E10=13,3,0)</f>
        <v>0</v>
      </c>
      <c r="AO10" s="15">
        <f>IF(E10=14,2,0)</f>
        <v>0</v>
      </c>
      <c r="AP10" s="15">
        <f>IF(E10=15,1,0)</f>
        <v>0</v>
      </c>
      <c r="AQ10" s="16">
        <v>20</v>
      </c>
      <c r="AR10" s="22">
        <v>13</v>
      </c>
      <c r="AS10" s="22"/>
      <c r="AT10" s="22"/>
      <c r="AU10" s="22"/>
      <c r="AV10" s="22"/>
      <c r="AW10" s="22"/>
      <c r="AX10" s="23">
        <f t="shared" si="0"/>
        <v>33</v>
      </c>
    </row>
    <row r="11" spans="1:50" ht="18.75">
      <c r="A11" s="7">
        <f t="shared" si="1"/>
        <v>9</v>
      </c>
      <c r="B11" s="8" t="s">
        <v>27</v>
      </c>
      <c r="C11" s="37" t="s">
        <v>112</v>
      </c>
      <c r="D11" s="17" t="s">
        <v>32</v>
      </c>
      <c r="E11" s="9">
        <f>COUNTIF(F$3:F11,F11)</f>
        <v>9</v>
      </c>
      <c r="F11" s="17" t="s">
        <v>29</v>
      </c>
      <c r="G11" s="18">
        <f>SUM(I11:O11)</f>
        <v>11055</v>
      </c>
      <c r="H11" s="11" t="str">
        <f>CONCATENATE(E11,"º-",F11)</f>
        <v>9º-T3</v>
      </c>
      <c r="I11" s="12">
        <f>SUM(P11*155,Q11)</f>
        <v>1831</v>
      </c>
      <c r="J11" s="12">
        <f>SUM(R11*155,S11)</f>
        <v>1782</v>
      </c>
      <c r="K11" s="12">
        <f>SUM(T11*196,U11)</f>
        <v>1891</v>
      </c>
      <c r="L11" s="12">
        <f>SUM(V11*196,W11)</f>
        <v>1899</v>
      </c>
      <c r="M11" s="12">
        <f>SUM(X11*135,Y11)</f>
        <v>1885</v>
      </c>
      <c r="N11" s="12">
        <f>SUM(Z11*135,AA11)</f>
        <v>1767</v>
      </c>
      <c r="O11" s="19"/>
      <c r="P11">
        <v>11</v>
      </c>
      <c r="Q11">
        <v>126</v>
      </c>
      <c r="R11">
        <v>11</v>
      </c>
      <c r="S11">
        <v>77</v>
      </c>
      <c r="T11">
        <v>9</v>
      </c>
      <c r="U11">
        <v>127</v>
      </c>
      <c r="V11">
        <v>9</v>
      </c>
      <c r="W11">
        <v>135</v>
      </c>
      <c r="X11">
        <v>13</v>
      </c>
      <c r="Y11">
        <v>130</v>
      </c>
      <c r="Z11">
        <v>13</v>
      </c>
      <c r="AA11" s="14">
        <v>12</v>
      </c>
      <c r="AB11" s="15">
        <f>IF(E11=1,20,0)</f>
        <v>0</v>
      </c>
      <c r="AC11" s="15">
        <f>IF(E11=2,17,0)</f>
        <v>0</v>
      </c>
      <c r="AD11" s="15">
        <f>IF(E11=3,15,0)</f>
        <v>0</v>
      </c>
      <c r="AE11" s="15">
        <f>IF(E11=4,13,0)</f>
        <v>0</v>
      </c>
      <c r="AF11" s="15">
        <f>IF(E11=5,11,0)</f>
        <v>0</v>
      </c>
      <c r="AG11" s="15">
        <f>IF(E11=6,10,0)</f>
        <v>0</v>
      </c>
      <c r="AH11" s="15">
        <f>IF(E11=7,9,0)</f>
        <v>0</v>
      </c>
      <c r="AI11" s="15">
        <f>IF(E11=8,8,0)</f>
        <v>0</v>
      </c>
      <c r="AJ11" s="15">
        <f>IF(E11=9,7,0)</f>
        <v>7</v>
      </c>
      <c r="AK11" s="15">
        <f>IF(E11=10,6,0)</f>
        <v>0</v>
      </c>
      <c r="AL11" s="15">
        <f>IF(E11=11,5,0)</f>
        <v>0</v>
      </c>
      <c r="AM11" s="15">
        <f>IF(E11=12,4,0)</f>
        <v>0</v>
      </c>
      <c r="AN11" s="15">
        <f>IF(E11=13,3,0)</f>
        <v>0</v>
      </c>
      <c r="AO11" s="15">
        <f>IF(E11=14,2,0)</f>
        <v>0</v>
      </c>
      <c r="AP11" s="15">
        <f>IF(E11=15,1,0)</f>
        <v>0</v>
      </c>
      <c r="AQ11" s="16">
        <v>10</v>
      </c>
      <c r="AR11" s="22">
        <v>14</v>
      </c>
      <c r="AS11" s="22">
        <v>7</v>
      </c>
      <c r="AT11" s="22"/>
      <c r="AU11" s="22"/>
      <c r="AV11" s="22"/>
      <c r="AW11" s="22"/>
      <c r="AX11" s="23">
        <f t="shared" si="0"/>
        <v>31</v>
      </c>
    </row>
    <row r="12" spans="1:50" ht="18.75">
      <c r="A12" s="7">
        <f t="shared" si="1"/>
        <v>10</v>
      </c>
      <c r="B12" s="8" t="s">
        <v>81</v>
      </c>
      <c r="C12" s="37" t="s">
        <v>82</v>
      </c>
      <c r="D12" s="17" t="s">
        <v>30</v>
      </c>
      <c r="E12" s="9">
        <f>COUNTIF(F$3:F12,F12)</f>
        <v>10</v>
      </c>
      <c r="F12" s="8" t="s">
        <v>29</v>
      </c>
      <c r="G12" s="10">
        <f>SUM(I12:O12)</f>
        <v>10635</v>
      </c>
      <c r="H12" s="47" t="str">
        <f>CONCATENATE(E12,"º-",F12)</f>
        <v>10º-T3</v>
      </c>
      <c r="I12" s="12">
        <f>SUM(P12*155,Q12)</f>
        <v>1653</v>
      </c>
      <c r="J12" s="12">
        <f>SUM(R12*155,S12)</f>
        <v>1737</v>
      </c>
      <c r="K12" s="12">
        <f>SUM(T12*196,U12)</f>
        <v>1833</v>
      </c>
      <c r="L12" s="12">
        <f>SUM(V12*196,W12)</f>
        <v>1859</v>
      </c>
      <c r="M12" s="12">
        <f>SUM(X12*135,Y12)</f>
        <v>1708</v>
      </c>
      <c r="N12" s="12">
        <f>SUM(Z12*135,AA12)</f>
        <v>1845</v>
      </c>
      <c r="O12" s="13"/>
      <c r="P12">
        <v>10</v>
      </c>
      <c r="Q12">
        <v>103</v>
      </c>
      <c r="R12">
        <v>11</v>
      </c>
      <c r="S12">
        <v>32</v>
      </c>
      <c r="T12">
        <v>9</v>
      </c>
      <c r="U12">
        <v>69</v>
      </c>
      <c r="V12">
        <v>9</v>
      </c>
      <c r="W12">
        <v>95</v>
      </c>
      <c r="X12">
        <v>12</v>
      </c>
      <c r="Y12">
        <v>88</v>
      </c>
      <c r="Z12">
        <v>13</v>
      </c>
      <c r="AA12" s="14">
        <v>90</v>
      </c>
      <c r="AB12" s="15">
        <f>IF(E12=1,20,0)</f>
        <v>0</v>
      </c>
      <c r="AC12" s="15">
        <f>IF(E12=2,17,0)</f>
        <v>0</v>
      </c>
      <c r="AD12" s="15">
        <f>IF(E12=3,15,0)</f>
        <v>0</v>
      </c>
      <c r="AE12" s="15">
        <f>IF(E12=4,13,0)</f>
        <v>0</v>
      </c>
      <c r="AF12" s="15">
        <f>IF(E12=5,11,0)</f>
        <v>0</v>
      </c>
      <c r="AG12" s="15">
        <f>IF(E12=6,10,0)</f>
        <v>0</v>
      </c>
      <c r="AH12" s="15">
        <f>IF(E12=7,9,0)</f>
        <v>0</v>
      </c>
      <c r="AI12" s="15">
        <f>IF(E12=8,8,0)</f>
        <v>0</v>
      </c>
      <c r="AJ12" s="15">
        <f>IF(E12=9,7,0)</f>
        <v>0</v>
      </c>
      <c r="AK12" s="15">
        <f>IF(E12=10,6,0)</f>
        <v>6</v>
      </c>
      <c r="AL12" s="15">
        <f>IF(E12=11,5,0)</f>
        <v>0</v>
      </c>
      <c r="AM12" s="15">
        <f>IF(E12=12,4,0)</f>
        <v>0</v>
      </c>
      <c r="AN12" s="15">
        <f>IF(E12=13,3,0)</f>
        <v>0</v>
      </c>
      <c r="AO12" s="15">
        <f>IF(E12=14,2,0)</f>
        <v>0</v>
      </c>
      <c r="AP12" s="15">
        <f>IF(E12=15,1,0)</f>
        <v>0</v>
      </c>
      <c r="AQ12" s="16">
        <v>26</v>
      </c>
      <c r="AR12" s="22">
        <v>5</v>
      </c>
      <c r="AS12" s="22"/>
      <c r="AT12" s="22"/>
      <c r="AU12" s="22"/>
      <c r="AV12" s="22"/>
      <c r="AW12" s="22"/>
      <c r="AX12" s="23">
        <f t="shared" si="0"/>
        <v>31</v>
      </c>
    </row>
    <row r="13" spans="1:50" ht="18.75">
      <c r="A13" s="7">
        <f t="shared" si="1"/>
        <v>11</v>
      </c>
      <c r="B13" s="8" t="s">
        <v>119</v>
      </c>
      <c r="C13" s="37" t="s">
        <v>171</v>
      </c>
      <c r="D13" s="17"/>
      <c r="E13" s="9"/>
      <c r="F13" s="17" t="s">
        <v>29</v>
      </c>
      <c r="G13" s="18"/>
      <c r="H13" s="11"/>
      <c r="I13" s="12"/>
      <c r="J13" s="12"/>
      <c r="K13" s="12"/>
      <c r="L13" s="12"/>
      <c r="M13" s="12"/>
      <c r="N13" s="12"/>
      <c r="O13" s="19"/>
      <c r="AA13" s="1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6"/>
      <c r="AR13" s="22">
        <v>30</v>
      </c>
      <c r="AS13" s="22"/>
      <c r="AT13" s="22"/>
      <c r="AU13" s="22"/>
      <c r="AV13" s="22"/>
      <c r="AW13" s="22"/>
      <c r="AX13" s="23">
        <f t="shared" si="0"/>
        <v>30</v>
      </c>
    </row>
    <row r="14" spans="1:50" ht="18.75">
      <c r="A14" s="7">
        <f t="shared" si="1"/>
        <v>12</v>
      </c>
      <c r="B14" s="8" t="s">
        <v>31</v>
      </c>
      <c r="C14" s="37" t="s">
        <v>43</v>
      </c>
      <c r="D14" s="17" t="s">
        <v>28</v>
      </c>
      <c r="E14" s="9">
        <f>COUNTIF(F$3:F14,F14)</f>
        <v>12</v>
      </c>
      <c r="F14" s="17" t="s">
        <v>29</v>
      </c>
      <c r="G14" s="18">
        <f>SUM(I14:O14)</f>
        <v>9966</v>
      </c>
      <c r="H14" s="11" t="str">
        <f>CONCATENATE(E14,"º-",F14)</f>
        <v>12º-T3</v>
      </c>
      <c r="I14" s="12">
        <f>SUM(P14*155,Q14)</f>
        <v>1749</v>
      </c>
      <c r="J14" s="12">
        <f>SUM(R14*155,S14)</f>
        <v>1699</v>
      </c>
      <c r="K14" s="12">
        <f>SUM(T14*196,U14)</f>
        <v>1784</v>
      </c>
      <c r="L14" s="12">
        <f>SUM(V14*196,W14)</f>
        <v>1562</v>
      </c>
      <c r="M14" s="12">
        <f>SUM(X14*135,Y14)</f>
        <v>1679</v>
      </c>
      <c r="N14" s="12">
        <f>SUM(Z14*135,AA14)</f>
        <v>1493</v>
      </c>
      <c r="O14" s="19"/>
      <c r="P14">
        <v>11</v>
      </c>
      <c r="Q14">
        <v>44</v>
      </c>
      <c r="R14">
        <v>10</v>
      </c>
      <c r="S14">
        <v>149</v>
      </c>
      <c r="T14">
        <v>9</v>
      </c>
      <c r="U14">
        <v>20</v>
      </c>
      <c r="V14">
        <v>7</v>
      </c>
      <c r="W14">
        <v>190</v>
      </c>
      <c r="X14">
        <v>12</v>
      </c>
      <c r="Y14">
        <v>59</v>
      </c>
      <c r="Z14">
        <v>11</v>
      </c>
      <c r="AA14" s="14">
        <v>8</v>
      </c>
      <c r="AB14" s="15">
        <f>IF(E14=1,20,0)</f>
        <v>0</v>
      </c>
      <c r="AC14" s="15">
        <f>IF(E14=2,17,0)</f>
        <v>0</v>
      </c>
      <c r="AD14" s="15">
        <f>IF(E14=3,15,0)</f>
        <v>0</v>
      </c>
      <c r="AE14" s="15">
        <f>IF(E14=4,13,0)</f>
        <v>0</v>
      </c>
      <c r="AF14" s="15">
        <f>IF(E14=5,11,0)</f>
        <v>0</v>
      </c>
      <c r="AG14" s="15">
        <f>IF(E14=6,10,0)</f>
        <v>0</v>
      </c>
      <c r="AH14" s="15">
        <f>IF(E14=7,9,0)</f>
        <v>0</v>
      </c>
      <c r="AI14" s="15">
        <f>IF(E14=8,8,0)</f>
        <v>0</v>
      </c>
      <c r="AJ14" s="15">
        <f>IF(E14=9,7,0)</f>
        <v>0</v>
      </c>
      <c r="AK14" s="15">
        <f>IF(E14=10,6,0)</f>
        <v>0</v>
      </c>
      <c r="AL14" s="15">
        <f>IF(E14=11,5,0)</f>
        <v>0</v>
      </c>
      <c r="AM14" s="15">
        <f>IF(E14=12,4,0)</f>
        <v>4</v>
      </c>
      <c r="AN14" s="15">
        <f>IF(E14=13,3,0)</f>
        <v>0</v>
      </c>
      <c r="AO14" s="15">
        <f>IF(E14=14,2,0)</f>
        <v>0</v>
      </c>
      <c r="AP14" s="15">
        <f>IF(E14=15,1,0)</f>
        <v>0</v>
      </c>
      <c r="AQ14" s="16">
        <v>13</v>
      </c>
      <c r="AR14" s="22">
        <v>16</v>
      </c>
      <c r="AS14" s="22"/>
      <c r="AT14" s="22"/>
      <c r="AU14" s="22"/>
      <c r="AV14" s="22"/>
      <c r="AW14" s="22"/>
      <c r="AX14" s="23">
        <f t="shared" si="0"/>
        <v>29</v>
      </c>
    </row>
    <row r="15" spans="1:50" ht="18.75">
      <c r="A15" s="7">
        <f t="shared" si="1"/>
        <v>13</v>
      </c>
      <c r="B15" s="8" t="s">
        <v>39</v>
      </c>
      <c r="C15" s="37" t="s">
        <v>117</v>
      </c>
      <c r="D15" s="17" t="s">
        <v>30</v>
      </c>
      <c r="E15" s="9">
        <f>COUNTIF(F$3:F15,F15)</f>
        <v>13</v>
      </c>
      <c r="F15" s="17" t="s">
        <v>29</v>
      </c>
      <c r="G15" s="18">
        <f>SUM(I15:O15)</f>
        <v>10155</v>
      </c>
      <c r="H15" s="11" t="str">
        <f>CONCATENATE(E15,"º-",F15)</f>
        <v>13º-T3</v>
      </c>
      <c r="I15" s="12">
        <f>SUM(P15*155,Q15)</f>
        <v>1652</v>
      </c>
      <c r="J15" s="12">
        <f>SUM(R15*155,S15)</f>
        <v>1609</v>
      </c>
      <c r="K15" s="12">
        <f>SUM(T15*196,U15)</f>
        <v>1732</v>
      </c>
      <c r="L15" s="12">
        <f>SUM(V15*196,W15)</f>
        <v>1693</v>
      </c>
      <c r="M15" s="12">
        <f>SUM(X15*135,Y15)</f>
        <v>1749</v>
      </c>
      <c r="N15" s="12">
        <f>SUM(Z15*135,AA15)</f>
        <v>1720</v>
      </c>
      <c r="O15" s="19"/>
      <c r="P15">
        <v>10</v>
      </c>
      <c r="Q15">
        <v>102</v>
      </c>
      <c r="R15">
        <v>10</v>
      </c>
      <c r="S15">
        <v>59</v>
      </c>
      <c r="T15">
        <v>8</v>
      </c>
      <c r="U15">
        <v>164</v>
      </c>
      <c r="V15">
        <v>8</v>
      </c>
      <c r="W15">
        <v>125</v>
      </c>
      <c r="X15">
        <v>12</v>
      </c>
      <c r="Y15">
        <v>129</v>
      </c>
      <c r="Z15">
        <v>12</v>
      </c>
      <c r="AA15" s="14">
        <v>100</v>
      </c>
      <c r="AB15" s="15">
        <f>IF(E15=1,20,0)</f>
        <v>0</v>
      </c>
      <c r="AC15" s="15">
        <f>IF(E15=2,17,0)</f>
        <v>0</v>
      </c>
      <c r="AD15" s="15">
        <f>IF(E15=3,15,0)</f>
        <v>0</v>
      </c>
      <c r="AE15" s="15">
        <f>IF(E15=4,13,0)</f>
        <v>0</v>
      </c>
      <c r="AF15" s="15">
        <f>IF(E15=5,11,0)</f>
        <v>0</v>
      </c>
      <c r="AG15" s="15">
        <f>IF(E15=6,10,0)</f>
        <v>0</v>
      </c>
      <c r="AH15" s="15">
        <f>IF(E15=7,9,0)</f>
        <v>0</v>
      </c>
      <c r="AI15" s="15">
        <f>IF(E15=8,8,0)</f>
        <v>0</v>
      </c>
      <c r="AJ15" s="15">
        <f>IF(E15=9,7,0)</f>
        <v>0</v>
      </c>
      <c r="AK15" s="15">
        <f>IF(E15=10,6,0)</f>
        <v>0</v>
      </c>
      <c r="AL15" s="15">
        <f>IF(E15=11,5,0)</f>
        <v>0</v>
      </c>
      <c r="AM15" s="15">
        <f>IF(E15=12,4,0)</f>
        <v>0</v>
      </c>
      <c r="AN15" s="15">
        <f>IF(E15=13,3,0)</f>
        <v>3</v>
      </c>
      <c r="AO15" s="15">
        <f>IF(E15=14,2,0)</f>
        <v>0</v>
      </c>
      <c r="AP15" s="15">
        <f>IF(E15=15,1,0)</f>
        <v>0</v>
      </c>
      <c r="AQ15" s="16">
        <v>6</v>
      </c>
      <c r="AR15" s="22">
        <v>7</v>
      </c>
      <c r="AS15" s="22">
        <v>12</v>
      </c>
      <c r="AT15" s="22"/>
      <c r="AU15" s="22"/>
      <c r="AV15" s="22"/>
      <c r="AW15" s="22"/>
      <c r="AX15" s="23">
        <f t="shared" si="0"/>
        <v>25</v>
      </c>
    </row>
    <row r="16" spans="1:50" ht="18.75">
      <c r="A16" s="7">
        <f t="shared" si="1"/>
        <v>14</v>
      </c>
      <c r="B16" s="8" t="s">
        <v>77</v>
      </c>
      <c r="C16" s="36" t="s">
        <v>142</v>
      </c>
      <c r="D16" s="17"/>
      <c r="E16" s="9"/>
      <c r="F16" s="17" t="s">
        <v>29</v>
      </c>
      <c r="G16" s="18"/>
      <c r="H16" s="11"/>
      <c r="I16" s="12"/>
      <c r="J16" s="12"/>
      <c r="K16" s="12"/>
      <c r="L16" s="12"/>
      <c r="M16" s="12"/>
      <c r="N16" s="12"/>
      <c r="O16" s="19"/>
      <c r="AA16" s="14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>
        <v>9</v>
      </c>
      <c r="AR16" s="22"/>
      <c r="AS16" s="22">
        <v>14</v>
      </c>
      <c r="AT16" s="22"/>
      <c r="AU16" s="22"/>
      <c r="AV16" s="22"/>
      <c r="AW16" s="22"/>
      <c r="AX16" s="23">
        <f t="shared" si="0"/>
        <v>23</v>
      </c>
    </row>
    <row r="17" spans="1:50" ht="18.75">
      <c r="A17" s="7">
        <f t="shared" si="1"/>
        <v>15</v>
      </c>
      <c r="B17" s="8" t="s">
        <v>90</v>
      </c>
      <c r="C17" s="37" t="s">
        <v>91</v>
      </c>
      <c r="D17" s="17" t="s">
        <v>30</v>
      </c>
      <c r="E17" s="9">
        <f>COUNTIF(F$3:F17,F17)</f>
        <v>15</v>
      </c>
      <c r="F17" s="17" t="s">
        <v>29</v>
      </c>
      <c r="G17" s="18">
        <f>SUM(I17:O17)</f>
        <v>11643</v>
      </c>
      <c r="H17" s="11" t="str">
        <f>CONCATENATE(E17,"º-",F17)</f>
        <v>15º-T3</v>
      </c>
      <c r="I17" s="12">
        <f>SUM(P17*155,Q17)</f>
        <v>1933</v>
      </c>
      <c r="J17" s="12">
        <f>SUM(R17*155,S17)</f>
        <v>1902</v>
      </c>
      <c r="K17" s="12">
        <f>SUM(T17*196,U17)</f>
        <v>1946</v>
      </c>
      <c r="L17" s="12">
        <f>SUM(V17*196,W17)</f>
        <v>1997</v>
      </c>
      <c r="M17" s="12">
        <f>SUM(X17*135,Y17)</f>
        <v>1882</v>
      </c>
      <c r="N17" s="12">
        <f>SUM(Z17*135,AA17)</f>
        <v>1983</v>
      </c>
      <c r="O17" s="19"/>
      <c r="P17">
        <v>12</v>
      </c>
      <c r="Q17">
        <v>73</v>
      </c>
      <c r="R17">
        <v>12</v>
      </c>
      <c r="S17">
        <v>42</v>
      </c>
      <c r="T17">
        <v>9</v>
      </c>
      <c r="U17">
        <v>182</v>
      </c>
      <c r="V17">
        <v>10</v>
      </c>
      <c r="W17">
        <v>37</v>
      </c>
      <c r="X17">
        <v>13</v>
      </c>
      <c r="Y17">
        <v>127</v>
      </c>
      <c r="Z17">
        <v>14</v>
      </c>
      <c r="AA17" s="14">
        <v>93</v>
      </c>
      <c r="AB17" s="15">
        <f>IF(E17=1,20,0)</f>
        <v>0</v>
      </c>
      <c r="AC17" s="15">
        <f>IF(E17=2,17,0)</f>
        <v>0</v>
      </c>
      <c r="AD17" s="15">
        <f>IF(E17=3,15,0)</f>
        <v>0</v>
      </c>
      <c r="AE17" s="15">
        <f>IF(E17=4,13,0)</f>
        <v>0</v>
      </c>
      <c r="AF17" s="15">
        <f>IF(E17=5,11,0)</f>
        <v>0</v>
      </c>
      <c r="AG17" s="15">
        <f>IF(E17=6,10,0)</f>
        <v>0</v>
      </c>
      <c r="AH17" s="15">
        <f>IF(E17=7,9,0)</f>
        <v>0</v>
      </c>
      <c r="AI17" s="15">
        <f>IF(E17=8,8,0)</f>
        <v>0</v>
      </c>
      <c r="AJ17" s="15">
        <f>IF(E17=9,7,0)</f>
        <v>0</v>
      </c>
      <c r="AK17" s="15">
        <f>IF(E17=10,6,0)</f>
        <v>0</v>
      </c>
      <c r="AL17" s="15">
        <f>IF(E17=11,5,0)</f>
        <v>0</v>
      </c>
      <c r="AM17" s="15">
        <f>IF(E17=12,4,0)</f>
        <v>0</v>
      </c>
      <c r="AN17" s="15">
        <f>IF(E17=13,3,0)</f>
        <v>0</v>
      </c>
      <c r="AO17" s="15">
        <f>IF(E17=14,2,0)</f>
        <v>0</v>
      </c>
      <c r="AP17" s="15">
        <f>IF(E17=15,1,0)</f>
        <v>1</v>
      </c>
      <c r="AQ17" s="16">
        <v>23</v>
      </c>
      <c r="AR17" s="22"/>
      <c r="AS17" s="22"/>
      <c r="AT17" s="22"/>
      <c r="AU17" s="22"/>
      <c r="AV17" s="22"/>
      <c r="AW17" s="22"/>
      <c r="AX17" s="23">
        <f t="shared" si="0"/>
        <v>23</v>
      </c>
    </row>
    <row r="18" spans="1:50" ht="18.75">
      <c r="A18" s="7">
        <f t="shared" si="1"/>
        <v>16</v>
      </c>
      <c r="B18" s="8" t="s">
        <v>27</v>
      </c>
      <c r="C18" s="37" t="s">
        <v>94</v>
      </c>
      <c r="D18" s="17"/>
      <c r="E18" s="9"/>
      <c r="F18" s="17" t="s">
        <v>29</v>
      </c>
      <c r="G18" s="18"/>
      <c r="H18" s="11"/>
      <c r="I18" s="12"/>
      <c r="J18" s="12"/>
      <c r="K18" s="12"/>
      <c r="L18" s="12"/>
      <c r="M18" s="12"/>
      <c r="N18" s="12"/>
      <c r="O18" s="19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>
        <v>4</v>
      </c>
      <c r="AR18" s="22">
        <v>6</v>
      </c>
      <c r="AS18" s="22">
        <v>11</v>
      </c>
      <c r="AT18" s="22"/>
      <c r="AU18" s="22"/>
      <c r="AV18" s="22"/>
      <c r="AW18" s="22"/>
      <c r="AX18" s="23">
        <f t="shared" si="0"/>
        <v>21</v>
      </c>
    </row>
    <row r="19" spans="1:50" ht="18.75">
      <c r="A19" s="7">
        <f t="shared" si="1"/>
        <v>17</v>
      </c>
      <c r="B19" s="8" t="s">
        <v>173</v>
      </c>
      <c r="C19" s="37" t="s">
        <v>105</v>
      </c>
      <c r="D19" s="20" t="s">
        <v>30</v>
      </c>
      <c r="E19" s="9">
        <f>COUNTIF(F$3:F19,F19)</f>
        <v>17</v>
      </c>
      <c r="F19" s="17" t="s">
        <v>29</v>
      </c>
      <c r="G19" s="18">
        <f aca="true" t="shared" si="2" ref="G19:G31">SUM(I19:O19)</f>
        <v>9863</v>
      </c>
      <c r="H19" s="11" t="str">
        <f aca="true" t="shared" si="3" ref="H19:H31">CONCATENATE(E19,"º-",F19)</f>
        <v>17º-T3</v>
      </c>
      <c r="I19" s="12">
        <f aca="true" t="shared" si="4" ref="I19:I31">SUM(P19*155,Q19)</f>
        <v>1708</v>
      </c>
      <c r="J19" s="12">
        <f aca="true" t="shared" si="5" ref="J19:J31">SUM(R19*155,S19)</f>
        <v>1578</v>
      </c>
      <c r="K19" s="12">
        <f aca="true" t="shared" si="6" ref="K19:K31">SUM(T19*196,U19)</f>
        <v>1634</v>
      </c>
      <c r="L19" s="12">
        <f aca="true" t="shared" si="7" ref="L19:L31">SUM(V19*196,W19)</f>
        <v>1655</v>
      </c>
      <c r="M19" s="12">
        <f aca="true" t="shared" si="8" ref="M19:M31">SUM(X19*135,Y19)</f>
        <v>1656</v>
      </c>
      <c r="N19" s="12">
        <f aca="true" t="shared" si="9" ref="N19:N31">SUM(Z19*135,AA19)</f>
        <v>1632</v>
      </c>
      <c r="O19" s="19"/>
      <c r="P19">
        <v>10</v>
      </c>
      <c r="Q19">
        <v>158</v>
      </c>
      <c r="R19">
        <v>10</v>
      </c>
      <c r="S19">
        <v>28</v>
      </c>
      <c r="T19">
        <v>8</v>
      </c>
      <c r="U19">
        <v>66</v>
      </c>
      <c r="V19">
        <v>8</v>
      </c>
      <c r="W19">
        <v>87</v>
      </c>
      <c r="X19">
        <v>12</v>
      </c>
      <c r="Y19">
        <v>36</v>
      </c>
      <c r="Z19">
        <v>12</v>
      </c>
      <c r="AA19" s="14">
        <v>12</v>
      </c>
      <c r="AB19" s="15">
        <f aca="true" t="shared" si="10" ref="AB19:AB31">IF(E19=1,20,0)</f>
        <v>0</v>
      </c>
      <c r="AC19" s="15">
        <f aca="true" t="shared" si="11" ref="AC19:AC31">IF(E19=2,17,0)</f>
        <v>0</v>
      </c>
      <c r="AD19" s="15">
        <f aca="true" t="shared" si="12" ref="AD19:AD31">IF(E19=3,15,0)</f>
        <v>0</v>
      </c>
      <c r="AE19" s="15">
        <f aca="true" t="shared" si="13" ref="AE19:AE31">IF(E19=4,13,0)</f>
        <v>0</v>
      </c>
      <c r="AF19" s="15">
        <f aca="true" t="shared" si="14" ref="AF19:AF31">IF(E19=5,11,0)</f>
        <v>0</v>
      </c>
      <c r="AG19" s="15">
        <f aca="true" t="shared" si="15" ref="AG19:AG31">IF(E19=6,10,0)</f>
        <v>0</v>
      </c>
      <c r="AH19" s="15">
        <f aca="true" t="shared" si="16" ref="AH19:AH31">IF(E19=7,9,0)</f>
        <v>0</v>
      </c>
      <c r="AI19" s="15">
        <f aca="true" t="shared" si="17" ref="AI19:AI31">IF(E19=8,8,0)</f>
        <v>0</v>
      </c>
      <c r="AJ19" s="15">
        <f aca="true" t="shared" si="18" ref="AJ19:AJ31">IF(E19=9,7,0)</f>
        <v>0</v>
      </c>
      <c r="AK19" s="15">
        <f aca="true" t="shared" si="19" ref="AK19:AK31">IF(E19=10,6,0)</f>
        <v>0</v>
      </c>
      <c r="AL19" s="15">
        <f aca="true" t="shared" si="20" ref="AL19:AL31">IF(E19=11,5,0)</f>
        <v>0</v>
      </c>
      <c r="AM19" s="15">
        <f aca="true" t="shared" si="21" ref="AM19:AM31">IF(E19=12,4,0)</f>
        <v>0</v>
      </c>
      <c r="AN19" s="15">
        <f aca="true" t="shared" si="22" ref="AN19:AN31">IF(E19=13,3,0)</f>
        <v>0</v>
      </c>
      <c r="AO19" s="15">
        <f aca="true" t="shared" si="23" ref="AO19:AO31">IF(E19=14,2,0)</f>
        <v>0</v>
      </c>
      <c r="AP19" s="15">
        <f aca="true" t="shared" si="24" ref="AP19:AP31">IF(E19=15,1,0)</f>
        <v>0</v>
      </c>
      <c r="AQ19" s="16"/>
      <c r="AR19" s="22">
        <v>8</v>
      </c>
      <c r="AS19" s="22">
        <v>9</v>
      </c>
      <c r="AT19" s="22"/>
      <c r="AU19" s="22"/>
      <c r="AV19" s="22"/>
      <c r="AW19" s="22"/>
      <c r="AX19" s="23">
        <f t="shared" si="0"/>
        <v>17</v>
      </c>
    </row>
    <row r="20" spans="1:50" ht="18.75">
      <c r="A20" s="7">
        <f t="shared" si="1"/>
        <v>18</v>
      </c>
      <c r="B20" s="8" t="s">
        <v>41</v>
      </c>
      <c r="C20" s="37" t="s">
        <v>83</v>
      </c>
      <c r="D20" s="17" t="s">
        <v>30</v>
      </c>
      <c r="E20" s="9">
        <f>COUNTIF(F$3:F20,F20)</f>
        <v>18</v>
      </c>
      <c r="F20" s="17" t="s">
        <v>29</v>
      </c>
      <c r="G20" s="18">
        <f t="shared" si="2"/>
        <v>10777</v>
      </c>
      <c r="H20" s="11" t="str">
        <f t="shared" si="3"/>
        <v>18º-T3</v>
      </c>
      <c r="I20" s="12">
        <f t="shared" si="4"/>
        <v>1811</v>
      </c>
      <c r="J20" s="12">
        <f t="shared" si="5"/>
        <v>1735</v>
      </c>
      <c r="K20" s="12">
        <f t="shared" si="6"/>
        <v>1876</v>
      </c>
      <c r="L20" s="12">
        <f t="shared" si="7"/>
        <v>1840</v>
      </c>
      <c r="M20" s="12">
        <f t="shared" si="8"/>
        <v>1711</v>
      </c>
      <c r="N20" s="12">
        <f t="shared" si="9"/>
        <v>1804</v>
      </c>
      <c r="O20" s="19"/>
      <c r="P20">
        <v>11</v>
      </c>
      <c r="Q20">
        <v>106</v>
      </c>
      <c r="R20">
        <v>11</v>
      </c>
      <c r="S20">
        <v>30</v>
      </c>
      <c r="T20">
        <v>9</v>
      </c>
      <c r="U20">
        <v>112</v>
      </c>
      <c r="V20">
        <v>9</v>
      </c>
      <c r="W20">
        <v>76</v>
      </c>
      <c r="X20">
        <v>12</v>
      </c>
      <c r="Y20">
        <v>91</v>
      </c>
      <c r="Z20">
        <v>13</v>
      </c>
      <c r="AA20" s="14">
        <v>49</v>
      </c>
      <c r="AB20" s="15">
        <f t="shared" si="10"/>
        <v>0</v>
      </c>
      <c r="AC20" s="15">
        <f t="shared" si="11"/>
        <v>0</v>
      </c>
      <c r="AD20" s="15">
        <f t="shared" si="12"/>
        <v>0</v>
      </c>
      <c r="AE20" s="15">
        <f t="shared" si="13"/>
        <v>0</v>
      </c>
      <c r="AF20" s="15">
        <f t="shared" si="14"/>
        <v>0</v>
      </c>
      <c r="AG20" s="15">
        <f t="shared" si="15"/>
        <v>0</v>
      </c>
      <c r="AH20" s="15">
        <f t="shared" si="16"/>
        <v>0</v>
      </c>
      <c r="AI20" s="15">
        <f t="shared" si="17"/>
        <v>0</v>
      </c>
      <c r="AJ20" s="15">
        <f t="shared" si="18"/>
        <v>0</v>
      </c>
      <c r="AK20" s="15">
        <f t="shared" si="19"/>
        <v>0</v>
      </c>
      <c r="AL20" s="15">
        <f t="shared" si="20"/>
        <v>0</v>
      </c>
      <c r="AM20" s="15">
        <f t="shared" si="21"/>
        <v>0</v>
      </c>
      <c r="AN20" s="15">
        <f t="shared" si="22"/>
        <v>0</v>
      </c>
      <c r="AO20" s="15">
        <f t="shared" si="23"/>
        <v>0</v>
      </c>
      <c r="AP20" s="15">
        <f t="shared" si="24"/>
        <v>0</v>
      </c>
      <c r="AQ20" s="16">
        <v>11</v>
      </c>
      <c r="AR20" s="22"/>
      <c r="AS20" s="22">
        <v>6</v>
      </c>
      <c r="AT20" s="22"/>
      <c r="AU20" s="22"/>
      <c r="AV20" s="22"/>
      <c r="AW20" s="22"/>
      <c r="AX20" s="23">
        <f t="shared" si="0"/>
        <v>17</v>
      </c>
    </row>
    <row r="21" spans="1:50" ht="18.75">
      <c r="A21" s="7">
        <f t="shared" si="1"/>
        <v>19</v>
      </c>
      <c r="B21" s="8" t="s">
        <v>92</v>
      </c>
      <c r="C21" s="37" t="s">
        <v>78</v>
      </c>
      <c r="D21" s="17" t="s">
        <v>28</v>
      </c>
      <c r="E21" s="9">
        <f>COUNTIF(F$3:F21,F21)</f>
        <v>19</v>
      </c>
      <c r="F21" s="17" t="s">
        <v>29</v>
      </c>
      <c r="G21" s="18">
        <f t="shared" si="2"/>
        <v>11442</v>
      </c>
      <c r="H21" s="11" t="str">
        <f t="shared" si="3"/>
        <v>19º-T3</v>
      </c>
      <c r="I21" s="12">
        <f t="shared" si="4"/>
        <v>1880</v>
      </c>
      <c r="J21" s="12">
        <f t="shared" si="5"/>
        <v>1845</v>
      </c>
      <c r="K21" s="12">
        <f t="shared" si="6"/>
        <v>1959</v>
      </c>
      <c r="L21" s="12">
        <f t="shared" si="7"/>
        <v>1920</v>
      </c>
      <c r="M21" s="12">
        <f t="shared" si="8"/>
        <v>1925</v>
      </c>
      <c r="N21" s="12">
        <f t="shared" si="9"/>
        <v>1913</v>
      </c>
      <c r="O21" s="19"/>
      <c r="P21">
        <v>12</v>
      </c>
      <c r="Q21">
        <v>20</v>
      </c>
      <c r="R21">
        <v>11</v>
      </c>
      <c r="S21">
        <v>140</v>
      </c>
      <c r="T21">
        <v>9</v>
      </c>
      <c r="U21">
        <v>195</v>
      </c>
      <c r="V21">
        <v>9</v>
      </c>
      <c r="W21">
        <v>156</v>
      </c>
      <c r="X21">
        <v>14</v>
      </c>
      <c r="Y21">
        <v>35</v>
      </c>
      <c r="Z21">
        <v>14</v>
      </c>
      <c r="AA21" s="14">
        <v>23</v>
      </c>
      <c r="AB21" s="15">
        <f t="shared" si="10"/>
        <v>0</v>
      </c>
      <c r="AC21" s="15">
        <f t="shared" si="11"/>
        <v>0</v>
      </c>
      <c r="AD21" s="15">
        <f t="shared" si="12"/>
        <v>0</v>
      </c>
      <c r="AE21" s="15">
        <f t="shared" si="13"/>
        <v>0</v>
      </c>
      <c r="AF21" s="15">
        <f t="shared" si="14"/>
        <v>0</v>
      </c>
      <c r="AG21" s="15">
        <f t="shared" si="15"/>
        <v>0</v>
      </c>
      <c r="AH21" s="15">
        <f t="shared" si="16"/>
        <v>0</v>
      </c>
      <c r="AI21" s="15">
        <f t="shared" si="17"/>
        <v>0</v>
      </c>
      <c r="AJ21" s="15">
        <f t="shared" si="18"/>
        <v>0</v>
      </c>
      <c r="AK21" s="15">
        <f t="shared" si="19"/>
        <v>0</v>
      </c>
      <c r="AL21" s="15">
        <f t="shared" si="20"/>
        <v>0</v>
      </c>
      <c r="AM21" s="15">
        <f t="shared" si="21"/>
        <v>0</v>
      </c>
      <c r="AN21" s="15">
        <f t="shared" si="22"/>
        <v>0</v>
      </c>
      <c r="AO21" s="15">
        <f t="shared" si="23"/>
        <v>0</v>
      </c>
      <c r="AP21" s="15">
        <f t="shared" si="24"/>
        <v>0</v>
      </c>
      <c r="AQ21" s="16">
        <v>16</v>
      </c>
      <c r="AR21" s="22"/>
      <c r="AS21" s="22"/>
      <c r="AT21" s="22"/>
      <c r="AU21" s="22"/>
      <c r="AV21" s="22"/>
      <c r="AW21" s="22"/>
      <c r="AX21" s="23">
        <f t="shared" si="0"/>
        <v>16</v>
      </c>
    </row>
    <row r="22" spans="1:50" ht="18.75">
      <c r="A22" s="7">
        <f t="shared" si="1"/>
        <v>20</v>
      </c>
      <c r="B22" s="8" t="s">
        <v>27</v>
      </c>
      <c r="C22" s="37" t="s">
        <v>143</v>
      </c>
      <c r="D22" s="17" t="s">
        <v>37</v>
      </c>
      <c r="E22" s="9">
        <f>COUNTIF(F$3:F22,F22)</f>
        <v>20</v>
      </c>
      <c r="F22" s="17" t="s">
        <v>29</v>
      </c>
      <c r="G22" s="18">
        <f t="shared" si="2"/>
        <v>10002</v>
      </c>
      <c r="H22" s="11" t="str">
        <f t="shared" si="3"/>
        <v>20º-T3</v>
      </c>
      <c r="I22" s="12">
        <f t="shared" si="4"/>
        <v>1554</v>
      </c>
      <c r="J22" s="12">
        <f t="shared" si="5"/>
        <v>1636</v>
      </c>
      <c r="K22" s="12">
        <f t="shared" si="6"/>
        <v>1809</v>
      </c>
      <c r="L22" s="12">
        <f t="shared" si="7"/>
        <v>1750</v>
      </c>
      <c r="M22" s="12">
        <f t="shared" si="8"/>
        <v>1529</v>
      </c>
      <c r="N22" s="12">
        <f t="shared" si="9"/>
        <v>1724</v>
      </c>
      <c r="O22" s="19"/>
      <c r="P22">
        <v>10</v>
      </c>
      <c r="Q22">
        <v>4</v>
      </c>
      <c r="R22">
        <v>10</v>
      </c>
      <c r="S22">
        <v>86</v>
      </c>
      <c r="T22">
        <v>9</v>
      </c>
      <c r="U22">
        <v>45</v>
      </c>
      <c r="V22">
        <v>8</v>
      </c>
      <c r="W22">
        <v>182</v>
      </c>
      <c r="X22">
        <v>11</v>
      </c>
      <c r="Y22">
        <v>44</v>
      </c>
      <c r="Z22">
        <v>12</v>
      </c>
      <c r="AA22" s="14">
        <v>104</v>
      </c>
      <c r="AB22" s="15">
        <f t="shared" si="10"/>
        <v>0</v>
      </c>
      <c r="AC22" s="15">
        <f t="shared" si="11"/>
        <v>0</v>
      </c>
      <c r="AD22" s="15">
        <f t="shared" si="12"/>
        <v>0</v>
      </c>
      <c r="AE22" s="15">
        <f t="shared" si="13"/>
        <v>0</v>
      </c>
      <c r="AF22" s="15">
        <f t="shared" si="14"/>
        <v>0</v>
      </c>
      <c r="AG22" s="15">
        <f t="shared" si="15"/>
        <v>0</v>
      </c>
      <c r="AH22" s="15">
        <f t="shared" si="16"/>
        <v>0</v>
      </c>
      <c r="AI22" s="15">
        <f t="shared" si="17"/>
        <v>0</v>
      </c>
      <c r="AJ22" s="15">
        <f t="shared" si="18"/>
        <v>0</v>
      </c>
      <c r="AK22" s="15">
        <f t="shared" si="19"/>
        <v>0</v>
      </c>
      <c r="AL22" s="15">
        <f t="shared" si="20"/>
        <v>0</v>
      </c>
      <c r="AM22" s="15">
        <f t="shared" si="21"/>
        <v>0</v>
      </c>
      <c r="AN22" s="15">
        <f t="shared" si="22"/>
        <v>0</v>
      </c>
      <c r="AO22" s="15">
        <f t="shared" si="23"/>
        <v>0</v>
      </c>
      <c r="AP22" s="15">
        <f t="shared" si="24"/>
        <v>0</v>
      </c>
      <c r="AQ22" s="16">
        <v>1</v>
      </c>
      <c r="AR22" s="22">
        <v>0</v>
      </c>
      <c r="AS22" s="22">
        <v>13</v>
      </c>
      <c r="AT22" s="22"/>
      <c r="AU22" s="22"/>
      <c r="AV22" s="22"/>
      <c r="AW22" s="22"/>
      <c r="AX22" s="23">
        <f t="shared" si="0"/>
        <v>14</v>
      </c>
    </row>
    <row r="23" spans="1:50" ht="18.75">
      <c r="A23" s="7">
        <f t="shared" si="1"/>
        <v>21</v>
      </c>
      <c r="B23" s="8" t="s">
        <v>77</v>
      </c>
      <c r="C23" s="37" t="s">
        <v>172</v>
      </c>
      <c r="D23" s="17" t="s">
        <v>30</v>
      </c>
      <c r="E23" s="9">
        <f>COUNTIF(F$3:F34,F23)</f>
        <v>32</v>
      </c>
      <c r="F23" s="17" t="s">
        <v>29</v>
      </c>
      <c r="G23" s="18">
        <f t="shared" si="2"/>
        <v>8879</v>
      </c>
      <c r="H23" s="11" t="str">
        <f t="shared" si="3"/>
        <v>32º-T3</v>
      </c>
      <c r="I23" s="12">
        <f t="shared" si="4"/>
        <v>1571</v>
      </c>
      <c r="J23" s="12">
        <f t="shared" si="5"/>
        <v>1581</v>
      </c>
      <c r="K23" s="12">
        <f t="shared" si="6"/>
        <v>1580</v>
      </c>
      <c r="L23" s="12">
        <f t="shared" si="7"/>
        <v>1412</v>
      </c>
      <c r="M23" s="12">
        <f t="shared" si="8"/>
        <v>1483</v>
      </c>
      <c r="N23" s="12">
        <f t="shared" si="9"/>
        <v>1252</v>
      </c>
      <c r="O23" s="19"/>
      <c r="P23">
        <v>10</v>
      </c>
      <c r="Q23">
        <v>21</v>
      </c>
      <c r="R23">
        <v>10</v>
      </c>
      <c r="S23">
        <v>31</v>
      </c>
      <c r="T23">
        <v>8</v>
      </c>
      <c r="U23">
        <v>12</v>
      </c>
      <c r="V23">
        <v>7</v>
      </c>
      <c r="W23">
        <v>40</v>
      </c>
      <c r="X23">
        <v>10</v>
      </c>
      <c r="Y23">
        <v>133</v>
      </c>
      <c r="Z23">
        <v>9</v>
      </c>
      <c r="AA23" s="14">
        <v>37</v>
      </c>
      <c r="AB23" s="15">
        <f t="shared" si="10"/>
        <v>0</v>
      </c>
      <c r="AC23" s="15">
        <f t="shared" si="11"/>
        <v>0</v>
      </c>
      <c r="AD23" s="15">
        <f t="shared" si="12"/>
        <v>0</v>
      </c>
      <c r="AE23" s="15">
        <f t="shared" si="13"/>
        <v>0</v>
      </c>
      <c r="AF23" s="15">
        <f t="shared" si="14"/>
        <v>0</v>
      </c>
      <c r="AG23" s="15">
        <f t="shared" si="15"/>
        <v>0</v>
      </c>
      <c r="AH23" s="15">
        <f t="shared" si="16"/>
        <v>0</v>
      </c>
      <c r="AI23" s="15">
        <f t="shared" si="17"/>
        <v>0</v>
      </c>
      <c r="AJ23" s="15">
        <f t="shared" si="18"/>
        <v>0</v>
      </c>
      <c r="AK23" s="15">
        <f t="shared" si="19"/>
        <v>0</v>
      </c>
      <c r="AL23" s="15">
        <f t="shared" si="20"/>
        <v>0</v>
      </c>
      <c r="AM23" s="15">
        <f t="shared" si="21"/>
        <v>0</v>
      </c>
      <c r="AN23" s="15">
        <f t="shared" si="22"/>
        <v>0</v>
      </c>
      <c r="AO23" s="15">
        <f t="shared" si="23"/>
        <v>0</v>
      </c>
      <c r="AP23" s="15">
        <f t="shared" si="24"/>
        <v>0</v>
      </c>
      <c r="AQ23" s="16"/>
      <c r="AR23" s="22">
        <v>11</v>
      </c>
      <c r="AS23" s="22"/>
      <c r="AT23" s="22"/>
      <c r="AU23" s="22"/>
      <c r="AV23" s="22"/>
      <c r="AW23" s="22"/>
      <c r="AX23" s="23">
        <f t="shared" si="0"/>
        <v>11</v>
      </c>
    </row>
    <row r="24" spans="1:50" ht="18.75">
      <c r="A24" s="7">
        <f t="shared" si="1"/>
        <v>22</v>
      </c>
      <c r="B24" s="8" t="s">
        <v>81</v>
      </c>
      <c r="C24" s="37" t="s">
        <v>99</v>
      </c>
      <c r="D24" s="17" t="s">
        <v>30</v>
      </c>
      <c r="E24" s="9">
        <f>COUNTIF(F$3:F24,F24)</f>
        <v>22</v>
      </c>
      <c r="F24" s="17" t="s">
        <v>29</v>
      </c>
      <c r="G24" s="18">
        <f t="shared" si="2"/>
        <v>9475</v>
      </c>
      <c r="H24" s="11" t="str">
        <f t="shared" si="3"/>
        <v>22º-T3</v>
      </c>
      <c r="I24" s="12">
        <f t="shared" si="4"/>
        <v>1437</v>
      </c>
      <c r="J24" s="12">
        <f t="shared" si="5"/>
        <v>1432</v>
      </c>
      <c r="K24" s="12">
        <f t="shared" si="6"/>
        <v>1757</v>
      </c>
      <c r="L24" s="12">
        <f t="shared" si="7"/>
        <v>1754</v>
      </c>
      <c r="M24" s="12">
        <f t="shared" si="8"/>
        <v>1543</v>
      </c>
      <c r="N24" s="12">
        <f t="shared" si="9"/>
        <v>1552</v>
      </c>
      <c r="O24" s="19"/>
      <c r="P24">
        <v>9</v>
      </c>
      <c r="Q24">
        <v>42</v>
      </c>
      <c r="R24">
        <v>8</v>
      </c>
      <c r="S24">
        <v>192</v>
      </c>
      <c r="T24">
        <v>8</v>
      </c>
      <c r="U24">
        <v>189</v>
      </c>
      <c r="V24">
        <v>8</v>
      </c>
      <c r="W24">
        <v>186</v>
      </c>
      <c r="X24">
        <v>11</v>
      </c>
      <c r="Y24">
        <v>58</v>
      </c>
      <c r="Z24">
        <v>11</v>
      </c>
      <c r="AA24" s="14">
        <v>67</v>
      </c>
      <c r="AB24" s="15">
        <f t="shared" si="10"/>
        <v>0</v>
      </c>
      <c r="AC24" s="15">
        <f t="shared" si="11"/>
        <v>0</v>
      </c>
      <c r="AD24" s="15">
        <f t="shared" si="12"/>
        <v>0</v>
      </c>
      <c r="AE24" s="15">
        <f t="shared" si="13"/>
        <v>0</v>
      </c>
      <c r="AF24" s="15">
        <f t="shared" si="14"/>
        <v>0</v>
      </c>
      <c r="AG24" s="15">
        <f t="shared" si="15"/>
        <v>0</v>
      </c>
      <c r="AH24" s="15">
        <f t="shared" si="16"/>
        <v>0</v>
      </c>
      <c r="AI24" s="15">
        <f t="shared" si="17"/>
        <v>0</v>
      </c>
      <c r="AJ24" s="15">
        <f t="shared" si="18"/>
        <v>0</v>
      </c>
      <c r="AK24" s="15">
        <f t="shared" si="19"/>
        <v>0</v>
      </c>
      <c r="AL24" s="15">
        <f t="shared" si="20"/>
        <v>0</v>
      </c>
      <c r="AM24" s="15">
        <f t="shared" si="21"/>
        <v>0</v>
      </c>
      <c r="AN24" s="15">
        <f t="shared" si="22"/>
        <v>0</v>
      </c>
      <c r="AO24" s="15">
        <f t="shared" si="23"/>
        <v>0</v>
      </c>
      <c r="AP24" s="15">
        <f t="shared" si="24"/>
        <v>0</v>
      </c>
      <c r="AQ24" s="16"/>
      <c r="AR24" s="22">
        <v>9</v>
      </c>
      <c r="AS24" s="22"/>
      <c r="AT24" s="22"/>
      <c r="AU24" s="22"/>
      <c r="AV24" s="22"/>
      <c r="AW24" s="22"/>
      <c r="AX24" s="23">
        <f t="shared" si="0"/>
        <v>9</v>
      </c>
    </row>
    <row r="25" spans="1:50" ht="18.75">
      <c r="A25" s="7">
        <f t="shared" si="1"/>
        <v>23</v>
      </c>
      <c r="B25" s="8" t="s">
        <v>27</v>
      </c>
      <c r="C25" s="37" t="s">
        <v>101</v>
      </c>
      <c r="D25" s="17" t="s">
        <v>48</v>
      </c>
      <c r="E25" s="9">
        <f>COUNTIF(F$3:F25,F25)</f>
        <v>23</v>
      </c>
      <c r="F25" s="17" t="s">
        <v>29</v>
      </c>
      <c r="G25" s="18">
        <f t="shared" si="2"/>
        <v>9824</v>
      </c>
      <c r="H25" s="11" t="str">
        <f t="shared" si="3"/>
        <v>23º-T3</v>
      </c>
      <c r="I25" s="12">
        <f t="shared" si="4"/>
        <v>1561</v>
      </c>
      <c r="J25" s="12">
        <f t="shared" si="5"/>
        <v>1599</v>
      </c>
      <c r="K25" s="12">
        <f t="shared" si="6"/>
        <v>1688</v>
      </c>
      <c r="L25" s="12">
        <f t="shared" si="7"/>
        <v>1693</v>
      </c>
      <c r="M25" s="12">
        <f t="shared" si="8"/>
        <v>1608</v>
      </c>
      <c r="N25" s="12">
        <f t="shared" si="9"/>
        <v>1675</v>
      </c>
      <c r="O25" s="19"/>
      <c r="P25">
        <v>10</v>
      </c>
      <c r="Q25">
        <v>11</v>
      </c>
      <c r="R25">
        <v>10</v>
      </c>
      <c r="S25">
        <v>49</v>
      </c>
      <c r="T25">
        <v>8</v>
      </c>
      <c r="U25">
        <v>120</v>
      </c>
      <c r="V25">
        <v>8</v>
      </c>
      <c r="W25">
        <v>125</v>
      </c>
      <c r="X25">
        <v>11</v>
      </c>
      <c r="Y25">
        <v>123</v>
      </c>
      <c r="Z25">
        <v>12</v>
      </c>
      <c r="AA25" s="14">
        <v>55</v>
      </c>
      <c r="AB25" s="15">
        <f t="shared" si="10"/>
        <v>0</v>
      </c>
      <c r="AC25" s="15">
        <f t="shared" si="11"/>
        <v>0</v>
      </c>
      <c r="AD25" s="15">
        <f t="shared" si="12"/>
        <v>0</v>
      </c>
      <c r="AE25" s="15">
        <f t="shared" si="13"/>
        <v>0</v>
      </c>
      <c r="AF25" s="15">
        <f t="shared" si="14"/>
        <v>0</v>
      </c>
      <c r="AG25" s="15">
        <f t="shared" si="15"/>
        <v>0</v>
      </c>
      <c r="AH25" s="15">
        <f t="shared" si="16"/>
        <v>0</v>
      </c>
      <c r="AI25" s="15">
        <f t="shared" si="17"/>
        <v>0</v>
      </c>
      <c r="AJ25" s="15">
        <f t="shared" si="18"/>
        <v>0</v>
      </c>
      <c r="AK25" s="15">
        <f t="shared" si="19"/>
        <v>0</v>
      </c>
      <c r="AL25" s="15">
        <f t="shared" si="20"/>
        <v>0</v>
      </c>
      <c r="AM25" s="15">
        <f t="shared" si="21"/>
        <v>0</v>
      </c>
      <c r="AN25" s="15">
        <f t="shared" si="22"/>
        <v>0</v>
      </c>
      <c r="AO25" s="15">
        <f t="shared" si="23"/>
        <v>0</v>
      </c>
      <c r="AP25" s="15">
        <f t="shared" si="24"/>
        <v>0</v>
      </c>
      <c r="AQ25" s="16">
        <v>0</v>
      </c>
      <c r="AR25" s="22"/>
      <c r="AS25" s="22">
        <v>8</v>
      </c>
      <c r="AT25" s="22"/>
      <c r="AU25" s="22"/>
      <c r="AV25" s="22"/>
      <c r="AW25" s="22"/>
      <c r="AX25" s="23">
        <f t="shared" si="0"/>
        <v>8</v>
      </c>
    </row>
    <row r="26" spans="1:50" ht="18.75">
      <c r="A26" s="7">
        <f t="shared" si="1"/>
        <v>24</v>
      </c>
      <c r="B26" s="8" t="s">
        <v>41</v>
      </c>
      <c r="C26" s="37" t="s">
        <v>98</v>
      </c>
      <c r="D26" s="17" t="s">
        <v>30</v>
      </c>
      <c r="E26" s="9">
        <f>COUNTIF(F$3:F26,F26)</f>
        <v>24</v>
      </c>
      <c r="F26" s="17" t="s">
        <v>29</v>
      </c>
      <c r="G26" s="18">
        <f t="shared" si="2"/>
        <v>10133</v>
      </c>
      <c r="H26" s="11" t="str">
        <f t="shared" si="3"/>
        <v>24º-T3</v>
      </c>
      <c r="I26" s="12">
        <f t="shared" si="4"/>
        <v>1655</v>
      </c>
      <c r="J26" s="12">
        <f t="shared" si="5"/>
        <v>1564</v>
      </c>
      <c r="K26" s="12">
        <f t="shared" si="6"/>
        <v>1695</v>
      </c>
      <c r="L26" s="12">
        <f t="shared" si="7"/>
        <v>1742</v>
      </c>
      <c r="M26" s="12">
        <f t="shared" si="8"/>
        <v>1776</v>
      </c>
      <c r="N26" s="12">
        <f t="shared" si="9"/>
        <v>1701</v>
      </c>
      <c r="O26" s="19"/>
      <c r="P26">
        <v>10</v>
      </c>
      <c r="Q26">
        <v>105</v>
      </c>
      <c r="R26">
        <v>10</v>
      </c>
      <c r="S26">
        <v>14</v>
      </c>
      <c r="T26">
        <v>8</v>
      </c>
      <c r="U26">
        <v>127</v>
      </c>
      <c r="V26">
        <v>8</v>
      </c>
      <c r="W26">
        <v>174</v>
      </c>
      <c r="X26">
        <v>13</v>
      </c>
      <c r="Y26">
        <v>21</v>
      </c>
      <c r="Z26">
        <v>12</v>
      </c>
      <c r="AA26" s="14">
        <v>81</v>
      </c>
      <c r="AB26" s="15">
        <f t="shared" si="10"/>
        <v>0</v>
      </c>
      <c r="AC26" s="15">
        <f t="shared" si="11"/>
        <v>0</v>
      </c>
      <c r="AD26" s="15">
        <f t="shared" si="12"/>
        <v>0</v>
      </c>
      <c r="AE26" s="15">
        <f t="shared" si="13"/>
        <v>0</v>
      </c>
      <c r="AF26" s="15">
        <f t="shared" si="14"/>
        <v>0</v>
      </c>
      <c r="AG26" s="15">
        <f t="shared" si="15"/>
        <v>0</v>
      </c>
      <c r="AH26" s="15">
        <f t="shared" si="16"/>
        <v>0</v>
      </c>
      <c r="AI26" s="15">
        <f t="shared" si="17"/>
        <v>0</v>
      </c>
      <c r="AJ26" s="15">
        <f t="shared" si="18"/>
        <v>0</v>
      </c>
      <c r="AK26" s="15">
        <f t="shared" si="19"/>
        <v>0</v>
      </c>
      <c r="AL26" s="15">
        <f t="shared" si="20"/>
        <v>0</v>
      </c>
      <c r="AM26" s="15">
        <f t="shared" si="21"/>
        <v>0</v>
      </c>
      <c r="AN26" s="15">
        <f t="shared" si="22"/>
        <v>0</v>
      </c>
      <c r="AO26" s="15">
        <f t="shared" si="23"/>
        <v>0</v>
      </c>
      <c r="AP26" s="15">
        <f t="shared" si="24"/>
        <v>0</v>
      </c>
      <c r="AQ26" s="16">
        <v>3</v>
      </c>
      <c r="AR26" s="22">
        <v>1</v>
      </c>
      <c r="AS26" s="22">
        <v>3</v>
      </c>
      <c r="AT26" s="22"/>
      <c r="AU26" s="22"/>
      <c r="AV26" s="22"/>
      <c r="AW26" s="22"/>
      <c r="AX26" s="23">
        <f t="shared" si="0"/>
        <v>7</v>
      </c>
    </row>
    <row r="27" spans="1:50" ht="18.75">
      <c r="A27" s="7">
        <f t="shared" si="1"/>
        <v>25</v>
      </c>
      <c r="B27" s="8" t="s">
        <v>86</v>
      </c>
      <c r="C27" s="37" t="s">
        <v>178</v>
      </c>
      <c r="D27" s="17" t="s">
        <v>30</v>
      </c>
      <c r="E27" s="9">
        <f>COUNTIF(F$3:F27,F27)</f>
        <v>25</v>
      </c>
      <c r="F27" s="17" t="s">
        <v>29</v>
      </c>
      <c r="G27" s="18">
        <f t="shared" si="2"/>
        <v>9900</v>
      </c>
      <c r="H27" s="11" t="str">
        <f t="shared" si="3"/>
        <v>25º-T3</v>
      </c>
      <c r="I27" s="12">
        <f t="shared" si="4"/>
        <v>1748</v>
      </c>
      <c r="J27" s="12">
        <f t="shared" si="5"/>
        <v>1681</v>
      </c>
      <c r="K27" s="12">
        <f t="shared" si="6"/>
        <v>1737</v>
      </c>
      <c r="L27" s="12">
        <f t="shared" si="7"/>
        <v>1599</v>
      </c>
      <c r="M27" s="12">
        <f t="shared" si="8"/>
        <v>1457</v>
      </c>
      <c r="N27" s="12">
        <f t="shared" si="9"/>
        <v>1678</v>
      </c>
      <c r="O27" s="19"/>
      <c r="P27">
        <v>11</v>
      </c>
      <c r="Q27">
        <v>43</v>
      </c>
      <c r="R27">
        <v>10</v>
      </c>
      <c r="S27">
        <v>131</v>
      </c>
      <c r="T27">
        <v>8</v>
      </c>
      <c r="U27">
        <v>169</v>
      </c>
      <c r="V27">
        <v>8</v>
      </c>
      <c r="W27">
        <v>31</v>
      </c>
      <c r="X27">
        <v>10</v>
      </c>
      <c r="Y27">
        <v>107</v>
      </c>
      <c r="Z27">
        <v>12</v>
      </c>
      <c r="AA27" s="14">
        <v>58</v>
      </c>
      <c r="AB27" s="15">
        <f t="shared" si="10"/>
        <v>0</v>
      </c>
      <c r="AC27" s="15">
        <f t="shared" si="11"/>
        <v>0</v>
      </c>
      <c r="AD27" s="15">
        <f t="shared" si="12"/>
        <v>0</v>
      </c>
      <c r="AE27" s="15">
        <f t="shared" si="13"/>
        <v>0</v>
      </c>
      <c r="AF27" s="15">
        <f t="shared" si="14"/>
        <v>0</v>
      </c>
      <c r="AG27" s="15">
        <f t="shared" si="15"/>
        <v>0</v>
      </c>
      <c r="AH27" s="15">
        <f t="shared" si="16"/>
        <v>0</v>
      </c>
      <c r="AI27" s="15">
        <f t="shared" si="17"/>
        <v>0</v>
      </c>
      <c r="AJ27" s="15">
        <f t="shared" si="18"/>
        <v>0</v>
      </c>
      <c r="AK27" s="15">
        <f t="shared" si="19"/>
        <v>0</v>
      </c>
      <c r="AL27" s="15">
        <f t="shared" si="20"/>
        <v>0</v>
      </c>
      <c r="AM27" s="15">
        <f t="shared" si="21"/>
        <v>0</v>
      </c>
      <c r="AN27" s="15">
        <f t="shared" si="22"/>
        <v>0</v>
      </c>
      <c r="AO27" s="15">
        <f t="shared" si="23"/>
        <v>0</v>
      </c>
      <c r="AP27" s="15">
        <f t="shared" si="24"/>
        <v>0</v>
      </c>
      <c r="AQ27" s="16"/>
      <c r="AR27" s="22">
        <v>3</v>
      </c>
      <c r="AS27" s="22">
        <v>4</v>
      </c>
      <c r="AT27" s="22"/>
      <c r="AU27" s="22"/>
      <c r="AV27" s="22"/>
      <c r="AW27" s="22"/>
      <c r="AX27" s="23">
        <f t="shared" si="0"/>
        <v>7</v>
      </c>
    </row>
    <row r="28" spans="1:50" ht="18.75">
      <c r="A28" s="7">
        <f t="shared" si="1"/>
        <v>26</v>
      </c>
      <c r="B28" s="8" t="s">
        <v>86</v>
      </c>
      <c r="C28" s="37" t="s">
        <v>107</v>
      </c>
      <c r="D28" s="17" t="s">
        <v>30</v>
      </c>
      <c r="E28" s="9">
        <f>COUNTIF(F$3:F28,F28)</f>
        <v>26</v>
      </c>
      <c r="F28" s="17" t="s">
        <v>29</v>
      </c>
      <c r="G28" s="18">
        <f t="shared" si="2"/>
        <v>9845</v>
      </c>
      <c r="H28" s="11" t="str">
        <f t="shared" si="3"/>
        <v>26º-T3</v>
      </c>
      <c r="I28" s="12">
        <f t="shared" si="4"/>
        <v>1634</v>
      </c>
      <c r="J28" s="12">
        <f t="shared" si="5"/>
        <v>1559</v>
      </c>
      <c r="K28" s="12">
        <f t="shared" si="6"/>
        <v>1750</v>
      </c>
      <c r="L28" s="12">
        <f t="shared" si="7"/>
        <v>1680</v>
      </c>
      <c r="M28" s="12">
        <f t="shared" si="8"/>
        <v>1687</v>
      </c>
      <c r="N28" s="12">
        <f t="shared" si="9"/>
        <v>1535</v>
      </c>
      <c r="O28" s="19"/>
      <c r="P28">
        <v>10</v>
      </c>
      <c r="Q28">
        <v>84</v>
      </c>
      <c r="R28">
        <v>10</v>
      </c>
      <c r="S28">
        <v>9</v>
      </c>
      <c r="T28">
        <v>8</v>
      </c>
      <c r="U28">
        <v>182</v>
      </c>
      <c r="V28">
        <v>8</v>
      </c>
      <c r="W28">
        <v>112</v>
      </c>
      <c r="X28">
        <v>12</v>
      </c>
      <c r="Y28">
        <v>67</v>
      </c>
      <c r="Z28">
        <v>11</v>
      </c>
      <c r="AA28" s="14">
        <v>50</v>
      </c>
      <c r="AB28" s="15">
        <f t="shared" si="10"/>
        <v>0</v>
      </c>
      <c r="AC28" s="15">
        <f t="shared" si="11"/>
        <v>0</v>
      </c>
      <c r="AD28" s="15">
        <f t="shared" si="12"/>
        <v>0</v>
      </c>
      <c r="AE28" s="15">
        <f t="shared" si="13"/>
        <v>0</v>
      </c>
      <c r="AF28" s="15">
        <f t="shared" si="14"/>
        <v>0</v>
      </c>
      <c r="AG28" s="15">
        <f t="shared" si="15"/>
        <v>0</v>
      </c>
      <c r="AH28" s="15">
        <f t="shared" si="16"/>
        <v>0</v>
      </c>
      <c r="AI28" s="15">
        <f t="shared" si="17"/>
        <v>0</v>
      </c>
      <c r="AJ28" s="15">
        <f t="shared" si="18"/>
        <v>0</v>
      </c>
      <c r="AK28" s="15">
        <f t="shared" si="19"/>
        <v>0</v>
      </c>
      <c r="AL28" s="15">
        <f t="shared" si="20"/>
        <v>0</v>
      </c>
      <c r="AM28" s="15">
        <f t="shared" si="21"/>
        <v>0</v>
      </c>
      <c r="AN28" s="15">
        <f t="shared" si="22"/>
        <v>0</v>
      </c>
      <c r="AO28" s="15">
        <f t="shared" si="23"/>
        <v>0</v>
      </c>
      <c r="AP28" s="15">
        <f t="shared" si="24"/>
        <v>0</v>
      </c>
      <c r="AQ28" s="16">
        <v>5</v>
      </c>
      <c r="AR28" s="22"/>
      <c r="AS28" s="22"/>
      <c r="AT28" s="22"/>
      <c r="AU28" s="22"/>
      <c r="AV28" s="22"/>
      <c r="AW28" s="22"/>
      <c r="AX28" s="23">
        <f t="shared" si="0"/>
        <v>5</v>
      </c>
    </row>
    <row r="29" spans="1:50" ht="18.75">
      <c r="A29" s="7">
        <f t="shared" si="1"/>
        <v>27</v>
      </c>
      <c r="B29" s="8" t="s">
        <v>194</v>
      </c>
      <c r="C29" s="36" t="s">
        <v>195</v>
      </c>
      <c r="D29" s="17" t="s">
        <v>30</v>
      </c>
      <c r="E29" s="9">
        <f>COUNTIF(F$3:F29,F29)</f>
        <v>27</v>
      </c>
      <c r="F29" s="17" t="s">
        <v>29</v>
      </c>
      <c r="G29" s="18">
        <f t="shared" si="2"/>
        <v>9021</v>
      </c>
      <c r="H29" s="11" t="str">
        <f t="shared" si="3"/>
        <v>27º-T3</v>
      </c>
      <c r="I29" s="12">
        <f t="shared" si="4"/>
        <v>1509</v>
      </c>
      <c r="J29" s="12">
        <f t="shared" si="5"/>
        <v>1248</v>
      </c>
      <c r="K29" s="12">
        <f t="shared" si="6"/>
        <v>1606</v>
      </c>
      <c r="L29" s="12">
        <f t="shared" si="7"/>
        <v>1532</v>
      </c>
      <c r="M29" s="12">
        <f t="shared" si="8"/>
        <v>1472</v>
      </c>
      <c r="N29" s="12">
        <f t="shared" si="9"/>
        <v>1654</v>
      </c>
      <c r="O29" s="19"/>
      <c r="P29">
        <v>9</v>
      </c>
      <c r="Q29">
        <v>114</v>
      </c>
      <c r="R29">
        <v>8</v>
      </c>
      <c r="S29">
        <v>8</v>
      </c>
      <c r="T29">
        <v>8</v>
      </c>
      <c r="U29">
        <v>38</v>
      </c>
      <c r="V29">
        <v>7</v>
      </c>
      <c r="W29">
        <v>160</v>
      </c>
      <c r="X29">
        <v>10</v>
      </c>
      <c r="Y29">
        <v>122</v>
      </c>
      <c r="Z29">
        <v>12</v>
      </c>
      <c r="AA29" s="14">
        <v>34</v>
      </c>
      <c r="AB29" s="15">
        <f t="shared" si="10"/>
        <v>0</v>
      </c>
      <c r="AC29" s="15">
        <f t="shared" si="11"/>
        <v>0</v>
      </c>
      <c r="AD29" s="15">
        <f t="shared" si="12"/>
        <v>0</v>
      </c>
      <c r="AE29" s="15">
        <f t="shared" si="13"/>
        <v>0</v>
      </c>
      <c r="AF29" s="15">
        <f t="shared" si="14"/>
        <v>0</v>
      </c>
      <c r="AG29" s="15">
        <f t="shared" si="15"/>
        <v>0</v>
      </c>
      <c r="AH29" s="15">
        <f t="shared" si="16"/>
        <v>0</v>
      </c>
      <c r="AI29" s="15">
        <f t="shared" si="17"/>
        <v>0</v>
      </c>
      <c r="AJ29" s="15">
        <f t="shared" si="18"/>
        <v>0</v>
      </c>
      <c r="AK29" s="15">
        <f t="shared" si="19"/>
        <v>0</v>
      </c>
      <c r="AL29" s="15">
        <f t="shared" si="20"/>
        <v>0</v>
      </c>
      <c r="AM29" s="15">
        <f t="shared" si="21"/>
        <v>0</v>
      </c>
      <c r="AN29" s="15">
        <f t="shared" si="22"/>
        <v>0</v>
      </c>
      <c r="AO29" s="15">
        <f t="shared" si="23"/>
        <v>0</v>
      </c>
      <c r="AP29" s="15">
        <f t="shared" si="24"/>
        <v>0</v>
      </c>
      <c r="AQ29" s="16"/>
      <c r="AR29" s="22"/>
      <c r="AS29" s="22">
        <v>5</v>
      </c>
      <c r="AT29" s="22"/>
      <c r="AU29" s="22"/>
      <c r="AV29" s="22"/>
      <c r="AW29" s="22"/>
      <c r="AX29" s="23">
        <f t="shared" si="0"/>
        <v>5</v>
      </c>
    </row>
    <row r="30" spans="1:50" ht="18.75">
      <c r="A30" s="7">
        <f t="shared" si="1"/>
        <v>28</v>
      </c>
      <c r="B30" s="8" t="s">
        <v>119</v>
      </c>
      <c r="C30" s="37" t="s">
        <v>174</v>
      </c>
      <c r="D30" s="17" t="s">
        <v>53</v>
      </c>
      <c r="E30" s="9">
        <f>COUNTIF(F$3:F30,F30)</f>
        <v>28</v>
      </c>
      <c r="F30" s="17" t="s">
        <v>29</v>
      </c>
      <c r="G30" s="18">
        <f t="shared" si="2"/>
        <v>8740</v>
      </c>
      <c r="H30" s="11" t="str">
        <f t="shared" si="3"/>
        <v>28º-T3</v>
      </c>
      <c r="I30" s="12">
        <f t="shared" si="4"/>
        <v>1454</v>
      </c>
      <c r="J30" s="12">
        <f t="shared" si="5"/>
        <v>1318</v>
      </c>
      <c r="K30" s="12">
        <f t="shared" si="6"/>
        <v>1493</v>
      </c>
      <c r="L30" s="12">
        <f t="shared" si="7"/>
        <v>1584</v>
      </c>
      <c r="M30" s="12">
        <f t="shared" si="8"/>
        <v>1399</v>
      </c>
      <c r="N30" s="12">
        <f t="shared" si="9"/>
        <v>1492</v>
      </c>
      <c r="O30" s="19"/>
      <c r="P30">
        <v>9</v>
      </c>
      <c r="Q30">
        <v>59</v>
      </c>
      <c r="R30">
        <v>8</v>
      </c>
      <c r="S30">
        <v>78</v>
      </c>
      <c r="T30">
        <v>7</v>
      </c>
      <c r="U30">
        <v>121</v>
      </c>
      <c r="V30">
        <v>8</v>
      </c>
      <c r="W30">
        <v>16</v>
      </c>
      <c r="X30">
        <v>10</v>
      </c>
      <c r="Y30">
        <v>49</v>
      </c>
      <c r="Z30">
        <v>11</v>
      </c>
      <c r="AA30" s="14">
        <v>7</v>
      </c>
      <c r="AB30" s="15">
        <f t="shared" si="10"/>
        <v>0</v>
      </c>
      <c r="AC30" s="15">
        <f t="shared" si="11"/>
        <v>0</v>
      </c>
      <c r="AD30" s="15">
        <f t="shared" si="12"/>
        <v>0</v>
      </c>
      <c r="AE30" s="15">
        <f t="shared" si="13"/>
        <v>0</v>
      </c>
      <c r="AF30" s="15">
        <f t="shared" si="14"/>
        <v>0</v>
      </c>
      <c r="AG30" s="15">
        <f t="shared" si="15"/>
        <v>0</v>
      </c>
      <c r="AH30" s="15">
        <f t="shared" si="16"/>
        <v>0</v>
      </c>
      <c r="AI30" s="15">
        <f t="shared" si="17"/>
        <v>0</v>
      </c>
      <c r="AJ30" s="15">
        <f t="shared" si="18"/>
        <v>0</v>
      </c>
      <c r="AK30" s="15">
        <f t="shared" si="19"/>
        <v>0</v>
      </c>
      <c r="AL30" s="15">
        <f t="shared" si="20"/>
        <v>0</v>
      </c>
      <c r="AM30" s="15">
        <f t="shared" si="21"/>
        <v>0</v>
      </c>
      <c r="AN30" s="15">
        <f t="shared" si="22"/>
        <v>0</v>
      </c>
      <c r="AO30" s="15">
        <f t="shared" si="23"/>
        <v>0</v>
      </c>
      <c r="AP30" s="15">
        <f t="shared" si="24"/>
        <v>0</v>
      </c>
      <c r="AQ30" s="16"/>
      <c r="AR30" s="22">
        <v>4</v>
      </c>
      <c r="AS30" s="22"/>
      <c r="AT30" s="22"/>
      <c r="AU30" s="22"/>
      <c r="AV30" s="22"/>
      <c r="AW30" s="22"/>
      <c r="AX30" s="23">
        <f t="shared" si="0"/>
        <v>4</v>
      </c>
    </row>
    <row r="31" spans="1:50" ht="18.75">
      <c r="A31" s="7">
        <f t="shared" si="1"/>
        <v>29</v>
      </c>
      <c r="B31" s="8" t="s">
        <v>64</v>
      </c>
      <c r="C31" s="37" t="s">
        <v>114</v>
      </c>
      <c r="D31" s="17" t="s">
        <v>30</v>
      </c>
      <c r="E31" s="9">
        <f>COUNTIF(F$3:F31,F31)</f>
        <v>29</v>
      </c>
      <c r="F31" s="17" t="s">
        <v>29</v>
      </c>
      <c r="G31" s="18">
        <f t="shared" si="2"/>
        <v>10012</v>
      </c>
      <c r="H31" s="11" t="str">
        <f t="shared" si="3"/>
        <v>29º-T3</v>
      </c>
      <c r="I31" s="12">
        <f t="shared" si="4"/>
        <v>1705</v>
      </c>
      <c r="J31" s="12">
        <f t="shared" si="5"/>
        <v>1583</v>
      </c>
      <c r="K31" s="12">
        <f t="shared" si="6"/>
        <v>1703</v>
      </c>
      <c r="L31" s="12">
        <f t="shared" si="7"/>
        <v>1695</v>
      </c>
      <c r="M31" s="12">
        <f t="shared" si="8"/>
        <v>1610</v>
      </c>
      <c r="N31" s="12">
        <f t="shared" si="9"/>
        <v>1716</v>
      </c>
      <c r="O31" s="19"/>
      <c r="P31">
        <v>11</v>
      </c>
      <c r="Q31">
        <v>0</v>
      </c>
      <c r="R31">
        <v>10</v>
      </c>
      <c r="S31">
        <v>33</v>
      </c>
      <c r="T31">
        <v>8</v>
      </c>
      <c r="U31">
        <v>135</v>
      </c>
      <c r="V31">
        <v>8</v>
      </c>
      <c r="W31">
        <v>127</v>
      </c>
      <c r="X31">
        <v>11</v>
      </c>
      <c r="Y31">
        <v>125</v>
      </c>
      <c r="Z31">
        <v>12</v>
      </c>
      <c r="AA31" s="14">
        <v>96</v>
      </c>
      <c r="AB31" s="15">
        <f t="shared" si="10"/>
        <v>0</v>
      </c>
      <c r="AC31" s="15">
        <f t="shared" si="11"/>
        <v>0</v>
      </c>
      <c r="AD31" s="15">
        <f t="shared" si="12"/>
        <v>0</v>
      </c>
      <c r="AE31" s="15">
        <f t="shared" si="13"/>
        <v>0</v>
      </c>
      <c r="AF31" s="15">
        <f t="shared" si="14"/>
        <v>0</v>
      </c>
      <c r="AG31" s="15">
        <f t="shared" si="15"/>
        <v>0</v>
      </c>
      <c r="AH31" s="15">
        <f t="shared" si="16"/>
        <v>0</v>
      </c>
      <c r="AI31" s="15">
        <f t="shared" si="17"/>
        <v>0</v>
      </c>
      <c r="AJ31" s="15">
        <f t="shared" si="18"/>
        <v>0</v>
      </c>
      <c r="AK31" s="15">
        <f t="shared" si="19"/>
        <v>0</v>
      </c>
      <c r="AL31" s="15">
        <f t="shared" si="20"/>
        <v>0</v>
      </c>
      <c r="AM31" s="15">
        <f t="shared" si="21"/>
        <v>0</v>
      </c>
      <c r="AN31" s="15">
        <f t="shared" si="22"/>
        <v>0</v>
      </c>
      <c r="AO31" s="15">
        <f t="shared" si="23"/>
        <v>0</v>
      </c>
      <c r="AP31" s="15">
        <f t="shared" si="24"/>
        <v>0</v>
      </c>
      <c r="AQ31" s="16">
        <v>2</v>
      </c>
      <c r="AR31" s="22"/>
      <c r="AS31" s="22"/>
      <c r="AT31" s="22"/>
      <c r="AU31" s="22"/>
      <c r="AV31" s="22"/>
      <c r="AW31" s="22"/>
      <c r="AX31" s="23">
        <f t="shared" si="0"/>
        <v>2</v>
      </c>
    </row>
    <row r="32" spans="1:50" ht="18.75">
      <c r="A32" s="7">
        <f t="shared" si="1"/>
        <v>30</v>
      </c>
      <c r="B32" s="8" t="s">
        <v>86</v>
      </c>
      <c r="C32" s="37" t="s">
        <v>63</v>
      </c>
      <c r="D32" s="17"/>
      <c r="E32" s="9"/>
      <c r="F32" s="17" t="s">
        <v>29</v>
      </c>
      <c r="G32" s="18"/>
      <c r="H32" s="11"/>
      <c r="I32" s="12"/>
      <c r="J32" s="12"/>
      <c r="K32" s="12"/>
      <c r="L32" s="12"/>
      <c r="M32" s="12"/>
      <c r="N32" s="12"/>
      <c r="O32" s="19"/>
      <c r="AA32" s="14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6">
        <v>0</v>
      </c>
      <c r="AR32" s="22">
        <v>0</v>
      </c>
      <c r="AS32" s="22">
        <v>2</v>
      </c>
      <c r="AT32" s="22"/>
      <c r="AU32" s="22"/>
      <c r="AV32" s="22"/>
      <c r="AW32" s="22"/>
      <c r="AX32" s="23">
        <f t="shared" si="0"/>
        <v>2</v>
      </c>
    </row>
    <row r="33" spans="1:50" ht="18.75">
      <c r="A33" s="7">
        <f t="shared" si="1"/>
        <v>31</v>
      </c>
      <c r="B33" s="8" t="s">
        <v>166</v>
      </c>
      <c r="C33" s="37" t="s">
        <v>162</v>
      </c>
      <c r="D33" s="17" t="s">
        <v>28</v>
      </c>
      <c r="E33" s="9">
        <f>COUNTIF(F$3:F33,F33)</f>
        <v>31</v>
      </c>
      <c r="F33" s="17" t="s">
        <v>29</v>
      </c>
      <c r="G33" s="18">
        <f>SUM(I33:O33)</f>
        <v>9908</v>
      </c>
      <c r="H33" s="11" t="str">
        <f>CONCATENATE(E33,"º-",F33)</f>
        <v>31º-T3</v>
      </c>
      <c r="I33" s="12">
        <f>SUM(P33*155,Q33)</f>
        <v>1662</v>
      </c>
      <c r="J33" s="12">
        <f>SUM(R33*155,S33)</f>
        <v>1652</v>
      </c>
      <c r="K33" s="12">
        <f>SUM(T33*196,U33)</f>
        <v>1638</v>
      </c>
      <c r="L33" s="12">
        <f>SUM(V33*196,W33)</f>
        <v>1669</v>
      </c>
      <c r="M33" s="12">
        <f>SUM(X33*135,Y33)</f>
        <v>1627</v>
      </c>
      <c r="N33" s="12">
        <f>SUM(Z33*135,AA33)</f>
        <v>1660</v>
      </c>
      <c r="O33" s="19"/>
      <c r="P33">
        <v>10</v>
      </c>
      <c r="Q33">
        <v>112</v>
      </c>
      <c r="R33">
        <v>10</v>
      </c>
      <c r="S33">
        <v>102</v>
      </c>
      <c r="T33">
        <v>8</v>
      </c>
      <c r="U33">
        <v>70</v>
      </c>
      <c r="V33">
        <v>8</v>
      </c>
      <c r="W33">
        <v>101</v>
      </c>
      <c r="X33">
        <v>12</v>
      </c>
      <c r="Y33">
        <v>7</v>
      </c>
      <c r="Z33">
        <v>12</v>
      </c>
      <c r="AA33" s="14">
        <v>40</v>
      </c>
      <c r="AB33" s="15">
        <f>IF(E33=1,20,0)</f>
        <v>0</v>
      </c>
      <c r="AC33" s="15">
        <f>IF(E33=2,17,0)</f>
        <v>0</v>
      </c>
      <c r="AD33" s="15">
        <f>IF(E33=3,15,0)</f>
        <v>0</v>
      </c>
      <c r="AE33" s="15">
        <f>IF(E33=4,13,0)</f>
        <v>0</v>
      </c>
      <c r="AF33" s="15">
        <f>IF(E33=5,11,0)</f>
        <v>0</v>
      </c>
      <c r="AG33" s="15">
        <f>IF(E33=6,10,0)</f>
        <v>0</v>
      </c>
      <c r="AH33" s="15">
        <f>IF(E33=7,9,0)</f>
        <v>0</v>
      </c>
      <c r="AI33" s="15">
        <f>IF(E33=8,8,0)</f>
        <v>0</v>
      </c>
      <c r="AJ33" s="15">
        <f>IF(E33=9,7,0)</f>
        <v>0</v>
      </c>
      <c r="AK33" s="15">
        <f>IF(E33=10,6,0)</f>
        <v>0</v>
      </c>
      <c r="AL33" s="15">
        <f>IF(E33=11,5,0)</f>
        <v>0</v>
      </c>
      <c r="AM33" s="15">
        <f>IF(E33=12,4,0)</f>
        <v>0</v>
      </c>
      <c r="AN33" s="15">
        <f>IF(E33=13,3,0)</f>
        <v>0</v>
      </c>
      <c r="AO33" s="15">
        <f>IF(E33=14,2,0)</f>
        <v>0</v>
      </c>
      <c r="AP33" s="15">
        <f>IF(E33=15,1,0)</f>
        <v>0</v>
      </c>
      <c r="AQ33" s="16"/>
      <c r="AR33" s="22">
        <v>2</v>
      </c>
      <c r="AS33" s="22"/>
      <c r="AT33" s="22"/>
      <c r="AU33" s="22"/>
      <c r="AV33" s="22"/>
      <c r="AW33" s="22"/>
      <c r="AX33" s="23">
        <f t="shared" si="0"/>
        <v>2</v>
      </c>
    </row>
    <row r="34" spans="1:50" ht="18">
      <c r="A34" s="7">
        <f t="shared" si="1"/>
        <v>32</v>
      </c>
      <c r="B34" s="8" t="s">
        <v>128</v>
      </c>
      <c r="C34" s="37" t="s">
        <v>127</v>
      </c>
      <c r="D34" s="17" t="s">
        <v>29</v>
      </c>
      <c r="E34" s="26">
        <v>0</v>
      </c>
      <c r="F34" s="17" t="s">
        <v>29</v>
      </c>
      <c r="G34" s="22">
        <v>0</v>
      </c>
      <c r="H34" s="24">
        <v>0</v>
      </c>
      <c r="I34" s="26">
        <v>0</v>
      </c>
      <c r="J34" s="26">
        <v>1</v>
      </c>
      <c r="K34" s="26"/>
      <c r="L34" s="29" t="e">
        <f>E34+F34+G34+H34+I34+J34+K34</f>
        <v>#VALUE!</v>
      </c>
      <c r="M34" s="31"/>
      <c r="N34" s="31"/>
      <c r="O34" s="33"/>
      <c r="AA34" s="14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16">
        <v>0</v>
      </c>
      <c r="AR34" s="22"/>
      <c r="AS34" s="22">
        <v>1</v>
      </c>
      <c r="AT34" s="22"/>
      <c r="AU34" s="22"/>
      <c r="AV34" s="22"/>
      <c r="AW34" s="22"/>
      <c r="AX34" s="23">
        <f t="shared" si="0"/>
        <v>1</v>
      </c>
    </row>
    <row r="35" spans="1:50" ht="18">
      <c r="A35" s="7">
        <f t="shared" si="1"/>
        <v>33</v>
      </c>
      <c r="B35" s="8" t="s">
        <v>193</v>
      </c>
      <c r="C35" s="37" t="s">
        <v>65</v>
      </c>
      <c r="D35" s="33"/>
      <c r="E35" s="31"/>
      <c r="F35" s="17" t="s">
        <v>29</v>
      </c>
      <c r="G35" s="33"/>
      <c r="I35" s="31"/>
      <c r="J35" s="31"/>
      <c r="K35" s="31"/>
      <c r="L35" s="31"/>
      <c r="M35" s="31"/>
      <c r="N35" s="31"/>
      <c r="O35" s="33"/>
      <c r="AA35" s="14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16"/>
      <c r="AR35" s="22"/>
      <c r="AS35" s="22">
        <v>0</v>
      </c>
      <c r="AT35" s="22"/>
      <c r="AU35" s="22"/>
      <c r="AV35" s="22"/>
      <c r="AW35" s="22"/>
      <c r="AX35" s="23">
        <f t="shared" si="0"/>
        <v>0</v>
      </c>
    </row>
    <row r="36" spans="1:50" ht="18.75">
      <c r="A36" s="7">
        <f aca="true" t="shared" si="25" ref="A36:A61">+A35+1</f>
        <v>34</v>
      </c>
      <c r="B36" s="8" t="s">
        <v>126</v>
      </c>
      <c r="C36" s="37" t="s">
        <v>144</v>
      </c>
      <c r="D36" s="8" t="s">
        <v>30</v>
      </c>
      <c r="E36" s="9">
        <f>COUNTIF(F$3:F36,F36)</f>
        <v>34</v>
      </c>
      <c r="F36" s="8" t="s">
        <v>29</v>
      </c>
      <c r="G36" s="10">
        <f>SUM(I36:O36)</f>
        <v>11492</v>
      </c>
      <c r="H36" s="11" t="str">
        <f>CONCATENATE(E36,"º-",F36)</f>
        <v>34º-T3</v>
      </c>
      <c r="I36" s="12">
        <f>SUM(P36*155,Q36)</f>
        <v>1921</v>
      </c>
      <c r="J36" s="12">
        <f>SUM(R36*155,S36)</f>
        <v>1853</v>
      </c>
      <c r="K36" s="12">
        <f>SUM(T36*196,U36)</f>
        <v>1882</v>
      </c>
      <c r="L36" s="12">
        <f>SUM(V36*196,W36)</f>
        <v>1944</v>
      </c>
      <c r="M36" s="12">
        <f>SUM(X36*135,Y36)</f>
        <v>1988</v>
      </c>
      <c r="N36" s="12">
        <f>SUM(Z36*135,AA36)</f>
        <v>1904</v>
      </c>
      <c r="O36" s="13"/>
      <c r="P36">
        <v>12</v>
      </c>
      <c r="Q36">
        <v>61</v>
      </c>
      <c r="R36">
        <v>11</v>
      </c>
      <c r="S36">
        <v>148</v>
      </c>
      <c r="T36">
        <v>9</v>
      </c>
      <c r="U36">
        <v>118</v>
      </c>
      <c r="V36">
        <v>9</v>
      </c>
      <c r="W36">
        <v>180</v>
      </c>
      <c r="X36">
        <v>14</v>
      </c>
      <c r="Y36">
        <v>98</v>
      </c>
      <c r="Z36">
        <v>14</v>
      </c>
      <c r="AA36" s="14">
        <v>14</v>
      </c>
      <c r="AB36" s="15">
        <f>IF(E36=1,20,0)</f>
        <v>0</v>
      </c>
      <c r="AC36" s="15">
        <f>IF(E36=2,17,0)</f>
        <v>0</v>
      </c>
      <c r="AD36" s="15">
        <f>IF(E36=3,15,0)</f>
        <v>0</v>
      </c>
      <c r="AE36" s="15">
        <f>IF(E36=4,13,0)</f>
        <v>0</v>
      </c>
      <c r="AF36" s="15">
        <f>IF(E36=5,11,0)</f>
        <v>0</v>
      </c>
      <c r="AG36" s="15">
        <f>IF(E36=6,10,0)</f>
        <v>0</v>
      </c>
      <c r="AH36" s="15">
        <f>IF(E36=7,9,0)</f>
        <v>0</v>
      </c>
      <c r="AI36" s="15">
        <f>IF(E36=8,8,0)</f>
        <v>0</v>
      </c>
      <c r="AJ36" s="15">
        <f>IF(E36=9,7,0)</f>
        <v>0</v>
      </c>
      <c r="AK36" s="15">
        <f>IF(E36=10,6,0)</f>
        <v>0</v>
      </c>
      <c r="AL36" s="15">
        <f>IF(E36=11,5,0)</f>
        <v>0</v>
      </c>
      <c r="AM36" s="15">
        <f>IF(E36=12,4,0)</f>
        <v>0</v>
      </c>
      <c r="AN36" s="15">
        <f>IF(E36=13,3,0)</f>
        <v>0</v>
      </c>
      <c r="AO36" s="15">
        <f>IF(E36=14,2,0)</f>
        <v>0</v>
      </c>
      <c r="AP36" s="15">
        <f>IF(E36=15,1,0)</f>
        <v>0</v>
      </c>
      <c r="AQ36" s="16">
        <v>0</v>
      </c>
      <c r="AR36" s="22">
        <v>0</v>
      </c>
      <c r="AS36" s="22">
        <v>0</v>
      </c>
      <c r="AT36" s="22"/>
      <c r="AU36" s="22"/>
      <c r="AV36" s="22"/>
      <c r="AW36" s="22"/>
      <c r="AX36" s="23">
        <f t="shared" si="0"/>
        <v>0</v>
      </c>
    </row>
    <row r="37" spans="1:50" ht="18.75">
      <c r="A37" s="7">
        <f t="shared" si="25"/>
        <v>35</v>
      </c>
      <c r="B37" s="8" t="s">
        <v>27</v>
      </c>
      <c r="C37" s="37" t="s">
        <v>121</v>
      </c>
      <c r="D37" s="17" t="s">
        <v>30</v>
      </c>
      <c r="E37" s="9">
        <f>COUNTIF(F$3:F37,F37)</f>
        <v>35</v>
      </c>
      <c r="F37" s="17" t="s">
        <v>29</v>
      </c>
      <c r="G37" s="18">
        <f>SUM(I37:O37)</f>
        <v>8901</v>
      </c>
      <c r="H37" s="11" t="str">
        <f>CONCATENATE(E37,"º-",F37)</f>
        <v>35º-T3</v>
      </c>
      <c r="I37" s="12">
        <f>SUM(P37*155,Q37)</f>
        <v>1318</v>
      </c>
      <c r="J37" s="12">
        <f>SUM(R37*155,S37)</f>
        <v>1415</v>
      </c>
      <c r="K37" s="12">
        <f>SUM(T37*196,U37)</f>
        <v>1555</v>
      </c>
      <c r="L37" s="12">
        <f>SUM(V37*196,W37)</f>
        <v>1563</v>
      </c>
      <c r="M37" s="12">
        <f>SUM(X37*135,Y37)</f>
        <v>1496</v>
      </c>
      <c r="N37" s="12">
        <f>SUM(Z37*135,AA37)</f>
        <v>1554</v>
      </c>
      <c r="O37" s="19"/>
      <c r="P37">
        <v>8</v>
      </c>
      <c r="Q37">
        <v>78</v>
      </c>
      <c r="R37">
        <v>9</v>
      </c>
      <c r="S37">
        <v>20</v>
      </c>
      <c r="T37">
        <v>7</v>
      </c>
      <c r="U37">
        <v>183</v>
      </c>
      <c r="V37">
        <v>7</v>
      </c>
      <c r="W37">
        <v>191</v>
      </c>
      <c r="X37">
        <v>11</v>
      </c>
      <c r="Y37">
        <v>11</v>
      </c>
      <c r="Z37">
        <v>11</v>
      </c>
      <c r="AA37" s="14">
        <v>69</v>
      </c>
      <c r="AB37" s="15">
        <f>IF(E37=1,20,0)</f>
        <v>0</v>
      </c>
      <c r="AC37" s="15">
        <f>IF(E37=2,17,0)</f>
        <v>0</v>
      </c>
      <c r="AD37" s="15">
        <f>IF(E37=3,15,0)</f>
        <v>0</v>
      </c>
      <c r="AE37" s="15">
        <f>IF(E37=4,13,0)</f>
        <v>0</v>
      </c>
      <c r="AF37" s="15">
        <f>IF(E37=5,11,0)</f>
        <v>0</v>
      </c>
      <c r="AG37" s="15">
        <f>IF(E37=6,10,0)</f>
        <v>0</v>
      </c>
      <c r="AH37" s="15">
        <f>IF(E37=7,9,0)</f>
        <v>0</v>
      </c>
      <c r="AI37" s="15">
        <f>IF(E37=8,8,0)</f>
        <v>0</v>
      </c>
      <c r="AJ37" s="15">
        <f>IF(E37=9,7,0)</f>
        <v>0</v>
      </c>
      <c r="AK37" s="15">
        <f>IF(E37=10,6,0)</f>
        <v>0</v>
      </c>
      <c r="AL37" s="15">
        <f>IF(E37=11,5,0)</f>
        <v>0</v>
      </c>
      <c r="AM37" s="15">
        <f>IF(E37=12,4,0)</f>
        <v>0</v>
      </c>
      <c r="AN37" s="15">
        <f>IF(E37=13,3,0)</f>
        <v>0</v>
      </c>
      <c r="AO37" s="15">
        <f>IF(E37=14,2,0)</f>
        <v>0</v>
      </c>
      <c r="AP37" s="15">
        <f>IF(E37=15,1,0)</f>
        <v>0</v>
      </c>
      <c r="AQ37" s="16">
        <v>0</v>
      </c>
      <c r="AR37" s="22"/>
      <c r="AS37" s="22"/>
      <c r="AT37" s="22"/>
      <c r="AU37" s="22"/>
      <c r="AV37" s="22"/>
      <c r="AW37" s="22"/>
      <c r="AX37" s="23">
        <f t="shared" si="0"/>
        <v>0</v>
      </c>
    </row>
    <row r="38" spans="1:50" ht="18">
      <c r="A38" s="7">
        <f t="shared" si="25"/>
        <v>36</v>
      </c>
      <c r="B38" s="8" t="s">
        <v>27</v>
      </c>
      <c r="C38" s="37" t="s">
        <v>145</v>
      </c>
      <c r="D38" s="17" t="s">
        <v>29</v>
      </c>
      <c r="E38" s="26">
        <v>0</v>
      </c>
      <c r="F38" s="17" t="s">
        <v>29</v>
      </c>
      <c r="G38" s="22"/>
      <c r="H38" s="24">
        <v>0</v>
      </c>
      <c r="I38" s="26"/>
      <c r="J38" s="26">
        <v>2</v>
      </c>
      <c r="K38" s="26"/>
      <c r="L38" s="29" t="e">
        <f>E38+F38+G38+H38+I38+J38+K38</f>
        <v>#VALUE!</v>
      </c>
      <c r="M38" s="31"/>
      <c r="N38" s="31"/>
      <c r="O38" s="33"/>
      <c r="AA38" s="14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16">
        <v>0</v>
      </c>
      <c r="AR38" s="22"/>
      <c r="AS38" s="22"/>
      <c r="AT38" s="22"/>
      <c r="AU38" s="22"/>
      <c r="AV38" s="22"/>
      <c r="AW38" s="22"/>
      <c r="AX38" s="23">
        <f t="shared" si="0"/>
        <v>0</v>
      </c>
    </row>
    <row r="39" spans="1:50" ht="18.75">
      <c r="A39" s="7">
        <f t="shared" si="25"/>
        <v>37</v>
      </c>
      <c r="B39" s="8"/>
      <c r="C39" s="38" t="s">
        <v>115</v>
      </c>
      <c r="D39" s="17" t="s">
        <v>35</v>
      </c>
      <c r="E39" s="9">
        <f>COUNTIF(F$3:F39,F39)</f>
        <v>37</v>
      </c>
      <c r="F39" s="17" t="s">
        <v>29</v>
      </c>
      <c r="G39" s="18">
        <f>SUM(I39:O39)</f>
        <v>10742</v>
      </c>
      <c r="H39" s="11" t="str">
        <f>CONCATENATE(E39,"º-",F39)</f>
        <v>37º-T3</v>
      </c>
      <c r="I39" s="12">
        <f>SUM(P39*155,Q39)</f>
        <v>1790</v>
      </c>
      <c r="J39" s="12">
        <f>SUM(R39*155,S39)</f>
        <v>1703</v>
      </c>
      <c r="K39" s="12">
        <f>SUM(T39*196,U39)</f>
        <v>1814</v>
      </c>
      <c r="L39" s="12">
        <f>SUM(V39*196,W39)</f>
        <v>1882</v>
      </c>
      <c r="M39" s="12">
        <f>SUM(X39*135,Y39)</f>
        <v>1762</v>
      </c>
      <c r="N39" s="12">
        <f>SUM(Z39*135,AA39)</f>
        <v>1791</v>
      </c>
      <c r="O39" s="19"/>
      <c r="P39">
        <v>11</v>
      </c>
      <c r="Q39">
        <v>85</v>
      </c>
      <c r="R39">
        <v>10</v>
      </c>
      <c r="S39">
        <v>153</v>
      </c>
      <c r="T39">
        <v>9</v>
      </c>
      <c r="U39">
        <v>50</v>
      </c>
      <c r="V39">
        <v>9</v>
      </c>
      <c r="W39">
        <v>118</v>
      </c>
      <c r="X39">
        <v>13</v>
      </c>
      <c r="Y39">
        <v>7</v>
      </c>
      <c r="Z39">
        <v>13</v>
      </c>
      <c r="AA39" s="14">
        <v>36</v>
      </c>
      <c r="AB39" s="15">
        <f>IF(E39=1,20,0)</f>
        <v>0</v>
      </c>
      <c r="AC39" s="15">
        <f>IF(E39=2,17,0)</f>
        <v>0</v>
      </c>
      <c r="AD39" s="15">
        <f>IF(E39=3,15,0)</f>
        <v>0</v>
      </c>
      <c r="AE39" s="15">
        <f>IF(E39=4,13,0)</f>
        <v>0</v>
      </c>
      <c r="AF39" s="15">
        <f>IF(E39=5,11,0)</f>
        <v>0</v>
      </c>
      <c r="AG39" s="15">
        <f>IF(E39=6,10,0)</f>
        <v>0</v>
      </c>
      <c r="AH39" s="15">
        <f>IF(E39=7,9,0)</f>
        <v>0</v>
      </c>
      <c r="AI39" s="15">
        <f>IF(E39=8,8,0)</f>
        <v>0</v>
      </c>
      <c r="AJ39" s="15">
        <f>IF(E39=9,7,0)</f>
        <v>0</v>
      </c>
      <c r="AK39" s="15">
        <f>IF(E39=10,6,0)</f>
        <v>0</v>
      </c>
      <c r="AL39" s="15">
        <f>IF(E39=11,5,0)</f>
        <v>0</v>
      </c>
      <c r="AM39" s="15">
        <f>IF(E39=12,4,0)</f>
        <v>0</v>
      </c>
      <c r="AN39" s="15">
        <f>IF(E39=13,3,0)</f>
        <v>0</v>
      </c>
      <c r="AO39" s="15">
        <f>IF(E39=14,2,0)</f>
        <v>0</v>
      </c>
      <c r="AP39" s="15">
        <f>IF(E39=15,1,0)</f>
        <v>0</v>
      </c>
      <c r="AQ39" s="16">
        <v>0</v>
      </c>
      <c r="AR39" s="22">
        <v>0</v>
      </c>
      <c r="AS39" s="22"/>
      <c r="AT39" s="22"/>
      <c r="AU39" s="22"/>
      <c r="AV39" s="22"/>
      <c r="AW39" s="22"/>
      <c r="AX39" s="23">
        <f t="shared" si="0"/>
        <v>0</v>
      </c>
    </row>
    <row r="40" spans="1:50" ht="18">
      <c r="A40" s="7">
        <f t="shared" si="25"/>
        <v>38</v>
      </c>
      <c r="B40" s="8" t="s">
        <v>27</v>
      </c>
      <c r="C40" s="38" t="s">
        <v>175</v>
      </c>
      <c r="D40" s="33"/>
      <c r="E40" s="31"/>
      <c r="F40" s="17" t="s">
        <v>34</v>
      </c>
      <c r="G40" s="33"/>
      <c r="I40" s="31"/>
      <c r="J40" s="31"/>
      <c r="K40" s="31"/>
      <c r="L40" s="31"/>
      <c r="M40" s="31"/>
      <c r="N40" s="31"/>
      <c r="O40" s="33"/>
      <c r="AA40" s="14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16"/>
      <c r="AR40" s="22">
        <v>0</v>
      </c>
      <c r="AS40" s="22"/>
      <c r="AT40" s="22"/>
      <c r="AU40" s="22"/>
      <c r="AV40" s="22"/>
      <c r="AW40" s="22"/>
      <c r="AX40" s="23">
        <f t="shared" si="0"/>
        <v>0</v>
      </c>
    </row>
    <row r="41" spans="1:50" ht="18.75">
      <c r="A41" s="7">
        <f t="shared" si="25"/>
        <v>39</v>
      </c>
      <c r="B41" s="8" t="s">
        <v>113</v>
      </c>
      <c r="C41" s="38" t="s">
        <v>66</v>
      </c>
      <c r="D41" s="17"/>
      <c r="E41" s="9"/>
      <c r="F41" s="17" t="s">
        <v>29</v>
      </c>
      <c r="G41" s="18"/>
      <c r="H41" s="11"/>
      <c r="I41" s="12"/>
      <c r="J41" s="12"/>
      <c r="K41" s="12"/>
      <c r="L41" s="12"/>
      <c r="M41" s="12"/>
      <c r="N41" s="12"/>
      <c r="O41" s="19"/>
      <c r="AA41" s="14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6">
        <v>0</v>
      </c>
      <c r="AR41" s="22"/>
      <c r="AS41" s="22"/>
      <c r="AT41" s="22"/>
      <c r="AU41" s="22"/>
      <c r="AV41" s="22"/>
      <c r="AW41" s="22"/>
      <c r="AX41" s="23">
        <f t="shared" si="0"/>
        <v>0</v>
      </c>
    </row>
    <row r="42" spans="1:50" ht="18.75">
      <c r="A42" s="7">
        <f t="shared" si="25"/>
        <v>40</v>
      </c>
      <c r="B42" s="8" t="s">
        <v>27</v>
      </c>
      <c r="C42" s="38" t="s">
        <v>146</v>
      </c>
      <c r="D42" s="17"/>
      <c r="E42" s="9"/>
      <c r="F42" s="17" t="s">
        <v>29</v>
      </c>
      <c r="G42" s="18"/>
      <c r="H42" s="11"/>
      <c r="I42" s="12"/>
      <c r="J42" s="12"/>
      <c r="K42" s="12"/>
      <c r="L42" s="12"/>
      <c r="M42" s="12"/>
      <c r="N42" s="12"/>
      <c r="O42" s="19"/>
      <c r="AA42" s="14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6">
        <v>0</v>
      </c>
      <c r="AR42" s="22">
        <v>0</v>
      </c>
      <c r="AS42" s="22">
        <v>0</v>
      </c>
      <c r="AT42" s="22"/>
      <c r="AU42" s="22"/>
      <c r="AV42" s="22"/>
      <c r="AW42" s="22"/>
      <c r="AX42" s="23">
        <f t="shared" si="0"/>
        <v>0</v>
      </c>
    </row>
    <row r="43" spans="1:50" ht="18.75">
      <c r="A43" s="7">
        <f t="shared" si="25"/>
        <v>41</v>
      </c>
      <c r="B43" s="8" t="s">
        <v>27</v>
      </c>
      <c r="C43" s="38" t="s">
        <v>129</v>
      </c>
      <c r="D43" s="17" t="s">
        <v>30</v>
      </c>
      <c r="E43" s="9">
        <f>COUNTIF(F$3:F43,F43)</f>
        <v>40</v>
      </c>
      <c r="F43" s="17" t="s">
        <v>29</v>
      </c>
      <c r="G43" s="18">
        <f>SUM(I43:O43)</f>
        <v>8932</v>
      </c>
      <c r="H43" s="11" t="str">
        <f>CONCATENATE(E43,"º-",F43)</f>
        <v>40º-T3</v>
      </c>
      <c r="I43" s="12">
        <f>SUM(P43*155,Q43)</f>
        <v>1509</v>
      </c>
      <c r="J43" s="12">
        <f>SUM(R43*155,S43)</f>
        <v>1573</v>
      </c>
      <c r="K43" s="12">
        <f>SUM(T43*196,U43)</f>
        <v>1566</v>
      </c>
      <c r="L43" s="12">
        <f>SUM(V43*196,W43)</f>
        <v>1515</v>
      </c>
      <c r="M43" s="12">
        <f>SUM(X43*135,Y43)</f>
        <v>1227</v>
      </c>
      <c r="N43" s="12">
        <f>SUM(Z43*135,AA43)</f>
        <v>1542</v>
      </c>
      <c r="O43" s="19"/>
      <c r="P43">
        <v>9</v>
      </c>
      <c r="Q43">
        <v>114</v>
      </c>
      <c r="R43">
        <v>10</v>
      </c>
      <c r="S43">
        <v>23</v>
      </c>
      <c r="T43">
        <v>7</v>
      </c>
      <c r="U43">
        <v>194</v>
      </c>
      <c r="V43">
        <v>7</v>
      </c>
      <c r="W43">
        <v>143</v>
      </c>
      <c r="X43">
        <v>9</v>
      </c>
      <c r="Y43">
        <v>12</v>
      </c>
      <c r="Z43">
        <v>11</v>
      </c>
      <c r="AA43" s="14">
        <v>57</v>
      </c>
      <c r="AB43" s="15">
        <f>IF(E43=1,20,0)</f>
        <v>0</v>
      </c>
      <c r="AC43" s="15">
        <f>IF(E43=2,17,0)</f>
        <v>0</v>
      </c>
      <c r="AD43" s="15">
        <f>IF(E43=3,15,0)</f>
        <v>0</v>
      </c>
      <c r="AE43" s="15">
        <f>IF(E43=4,13,0)</f>
        <v>0</v>
      </c>
      <c r="AF43" s="15">
        <f>IF(E43=5,11,0)</f>
        <v>0</v>
      </c>
      <c r="AG43" s="15">
        <f>IF(E43=6,10,0)</f>
        <v>0</v>
      </c>
      <c r="AH43" s="15">
        <f>IF(E43=7,9,0)</f>
        <v>0</v>
      </c>
      <c r="AI43" s="15">
        <f>IF(E43=8,8,0)</f>
        <v>0</v>
      </c>
      <c r="AJ43" s="15">
        <f>IF(E43=9,7,0)</f>
        <v>0</v>
      </c>
      <c r="AK43" s="15">
        <f>IF(E43=10,6,0)</f>
        <v>0</v>
      </c>
      <c r="AL43" s="15">
        <f>IF(E43=11,5,0)</f>
        <v>0</v>
      </c>
      <c r="AM43" s="15">
        <f>IF(E43=12,4,0)</f>
        <v>0</v>
      </c>
      <c r="AN43" s="15">
        <f>IF(E43=13,3,0)</f>
        <v>0</v>
      </c>
      <c r="AO43" s="15">
        <f>IF(E43=14,2,0)</f>
        <v>0</v>
      </c>
      <c r="AP43" s="15">
        <f>IF(E43=15,1,0)</f>
        <v>0</v>
      </c>
      <c r="AQ43" s="16">
        <v>0</v>
      </c>
      <c r="AR43" s="22"/>
      <c r="AS43" s="22"/>
      <c r="AT43" s="22"/>
      <c r="AU43" s="22"/>
      <c r="AV43" s="22"/>
      <c r="AW43" s="22"/>
      <c r="AX43" s="23">
        <f t="shared" si="0"/>
        <v>0</v>
      </c>
    </row>
    <row r="44" spans="1:50" ht="18.75">
      <c r="A44" s="7">
        <f t="shared" si="25"/>
        <v>42</v>
      </c>
      <c r="B44" s="8" t="s">
        <v>27</v>
      </c>
      <c r="C44" s="38" t="s">
        <v>147</v>
      </c>
      <c r="D44" s="17" t="s">
        <v>30</v>
      </c>
      <c r="E44" s="9">
        <f>COUNTIF(F$3:F44,F44)</f>
        <v>41</v>
      </c>
      <c r="F44" s="17" t="s">
        <v>29</v>
      </c>
      <c r="G44" s="18">
        <f>SUM(I44:O44)</f>
        <v>9986</v>
      </c>
      <c r="H44" s="11" t="str">
        <f>CONCATENATE(E44,"º-",F44)</f>
        <v>41º-T3</v>
      </c>
      <c r="I44" s="12">
        <f>SUM(P44*155,Q44)</f>
        <v>1659</v>
      </c>
      <c r="J44" s="12">
        <f>SUM(R44*155,S44)</f>
        <v>1498</v>
      </c>
      <c r="K44" s="12">
        <f>SUM(T44*196,U44)</f>
        <v>1773</v>
      </c>
      <c r="L44" s="12">
        <f>SUM(V44*196,W44)</f>
        <v>1769</v>
      </c>
      <c r="M44" s="12">
        <f>SUM(X44*135,Y44)</f>
        <v>1707</v>
      </c>
      <c r="N44" s="12">
        <f>SUM(Z44*135,AA44)</f>
        <v>1580</v>
      </c>
      <c r="O44" s="19"/>
      <c r="P44">
        <v>10</v>
      </c>
      <c r="Q44">
        <v>109</v>
      </c>
      <c r="R44">
        <v>9</v>
      </c>
      <c r="S44">
        <v>103</v>
      </c>
      <c r="T44">
        <v>9</v>
      </c>
      <c r="U44">
        <v>9</v>
      </c>
      <c r="V44">
        <v>9</v>
      </c>
      <c r="W44">
        <v>5</v>
      </c>
      <c r="X44">
        <v>12</v>
      </c>
      <c r="Y44">
        <v>87</v>
      </c>
      <c r="Z44">
        <v>11</v>
      </c>
      <c r="AA44" s="14">
        <v>95</v>
      </c>
      <c r="AB44" s="15">
        <f>IF(E44=1,20,0)</f>
        <v>0</v>
      </c>
      <c r="AC44" s="15">
        <f>IF(E44=2,17,0)</f>
        <v>0</v>
      </c>
      <c r="AD44" s="15">
        <f>IF(E44=3,15,0)</f>
        <v>0</v>
      </c>
      <c r="AE44" s="15">
        <f>IF(E44=4,13,0)</f>
        <v>0</v>
      </c>
      <c r="AF44" s="15">
        <f>IF(E44=5,11,0)</f>
        <v>0</v>
      </c>
      <c r="AG44" s="15">
        <f>IF(E44=6,10,0)</f>
        <v>0</v>
      </c>
      <c r="AH44" s="15">
        <f>IF(E44=7,9,0)</f>
        <v>0</v>
      </c>
      <c r="AI44" s="15">
        <f>IF(E44=8,8,0)</f>
        <v>0</v>
      </c>
      <c r="AJ44" s="15">
        <f>IF(E44=9,7,0)</f>
        <v>0</v>
      </c>
      <c r="AK44" s="15">
        <f>IF(E44=10,6,0)</f>
        <v>0</v>
      </c>
      <c r="AL44" s="15">
        <f>IF(E44=11,5,0)</f>
        <v>0</v>
      </c>
      <c r="AM44" s="15">
        <f>IF(E44=12,4,0)</f>
        <v>0</v>
      </c>
      <c r="AN44" s="15">
        <f>IF(E44=13,3,0)</f>
        <v>0</v>
      </c>
      <c r="AO44" s="15">
        <f>IF(E44=14,2,0)</f>
        <v>0</v>
      </c>
      <c r="AP44" s="15">
        <f>IF(E44=15,1,0)</f>
        <v>0</v>
      </c>
      <c r="AQ44" s="16">
        <v>0</v>
      </c>
      <c r="AR44" s="22"/>
      <c r="AS44" s="22"/>
      <c r="AT44" s="22"/>
      <c r="AU44" s="22"/>
      <c r="AV44" s="22"/>
      <c r="AW44" s="22"/>
      <c r="AX44" s="23">
        <f t="shared" si="0"/>
        <v>0</v>
      </c>
    </row>
    <row r="45" spans="1:50" ht="18">
      <c r="A45" s="7">
        <f t="shared" si="25"/>
        <v>43</v>
      </c>
      <c r="B45" s="8" t="s">
        <v>188</v>
      </c>
      <c r="C45" s="38" t="s">
        <v>192</v>
      </c>
      <c r="D45" s="33"/>
      <c r="E45" s="46"/>
      <c r="F45" s="17" t="s">
        <v>29</v>
      </c>
      <c r="G45" s="33"/>
      <c r="H45" s="33"/>
      <c r="I45" s="33"/>
      <c r="J45" s="33"/>
      <c r="K45" s="33"/>
      <c r="L45" s="33"/>
      <c r="AQ45" s="16"/>
      <c r="AR45" s="22"/>
      <c r="AS45" s="22">
        <v>0</v>
      </c>
      <c r="AT45" s="22"/>
      <c r="AU45" s="22"/>
      <c r="AV45" s="22"/>
      <c r="AW45" s="22"/>
      <c r="AX45" s="23">
        <f t="shared" si="0"/>
        <v>0</v>
      </c>
    </row>
    <row r="46" spans="1:50" ht="18.75">
      <c r="A46" s="7">
        <f t="shared" si="25"/>
        <v>44</v>
      </c>
      <c r="B46" s="8" t="s">
        <v>113</v>
      </c>
      <c r="C46" s="36" t="s">
        <v>148</v>
      </c>
      <c r="D46" s="17" t="s">
        <v>30</v>
      </c>
      <c r="E46" s="9">
        <f>COUNTIF(F$3:F46,F46)</f>
        <v>43</v>
      </c>
      <c r="F46" s="17" t="s">
        <v>29</v>
      </c>
      <c r="G46" s="18">
        <f>SUM(I46:O46)</f>
        <v>8767</v>
      </c>
      <c r="H46" s="11" t="str">
        <f>CONCATENATE(E46,"º-",F46)</f>
        <v>43º-T3</v>
      </c>
      <c r="I46" s="12">
        <f>SUM(P46*155,Q46)</f>
        <v>1500</v>
      </c>
      <c r="J46" s="12">
        <f>SUM(R46*155,S46)</f>
        <v>1347</v>
      </c>
      <c r="K46" s="12">
        <f>SUM(T46*196,U46)</f>
        <v>1626</v>
      </c>
      <c r="L46" s="12">
        <f>SUM(V46*196,W46)</f>
        <v>1387</v>
      </c>
      <c r="M46" s="12">
        <f>SUM(X46*135,Y46)</f>
        <v>1542</v>
      </c>
      <c r="N46" s="12">
        <f>SUM(Z46*135,AA46)</f>
        <v>1365</v>
      </c>
      <c r="O46" s="19"/>
      <c r="P46">
        <v>9</v>
      </c>
      <c r="Q46">
        <v>105</v>
      </c>
      <c r="R46">
        <v>8</v>
      </c>
      <c r="S46">
        <v>107</v>
      </c>
      <c r="T46">
        <v>8</v>
      </c>
      <c r="U46">
        <v>58</v>
      </c>
      <c r="V46">
        <v>7</v>
      </c>
      <c r="W46">
        <v>15</v>
      </c>
      <c r="X46">
        <v>11</v>
      </c>
      <c r="Y46">
        <v>57</v>
      </c>
      <c r="Z46">
        <v>10</v>
      </c>
      <c r="AA46" s="14">
        <v>15</v>
      </c>
      <c r="AB46" s="15">
        <f>IF(E46=1,20,0)</f>
        <v>0</v>
      </c>
      <c r="AC46" s="15">
        <f>IF(E46=2,17,0)</f>
        <v>0</v>
      </c>
      <c r="AD46" s="15">
        <f>IF(E46=3,15,0)</f>
        <v>0</v>
      </c>
      <c r="AE46" s="15">
        <f>IF(E46=4,13,0)</f>
        <v>0</v>
      </c>
      <c r="AF46" s="15">
        <f>IF(E46=5,11,0)</f>
        <v>0</v>
      </c>
      <c r="AG46" s="15">
        <f>IF(E46=6,10,0)</f>
        <v>0</v>
      </c>
      <c r="AH46" s="15">
        <f>IF(E46=7,9,0)</f>
        <v>0</v>
      </c>
      <c r="AI46" s="15">
        <f>IF(E46=8,8,0)</f>
        <v>0</v>
      </c>
      <c r="AJ46" s="15">
        <f>IF(E46=9,7,0)</f>
        <v>0</v>
      </c>
      <c r="AK46" s="15">
        <f>IF(E46=10,6,0)</f>
        <v>0</v>
      </c>
      <c r="AL46" s="15">
        <f>IF(E46=11,5,0)</f>
        <v>0</v>
      </c>
      <c r="AM46" s="15">
        <f>IF(E46=12,4,0)</f>
        <v>0</v>
      </c>
      <c r="AN46" s="15">
        <f>IF(E46=13,3,0)</f>
        <v>0</v>
      </c>
      <c r="AO46" s="15">
        <f>IF(E46=14,2,0)</f>
        <v>0</v>
      </c>
      <c r="AP46" s="15">
        <f>IF(E46=15,1,0)</f>
        <v>0</v>
      </c>
      <c r="AQ46" s="16">
        <v>0</v>
      </c>
      <c r="AR46" s="22"/>
      <c r="AS46" s="22"/>
      <c r="AT46" s="22"/>
      <c r="AU46" s="22"/>
      <c r="AV46" s="22"/>
      <c r="AW46" s="22"/>
      <c r="AX46" s="23">
        <f t="shared" si="0"/>
        <v>0</v>
      </c>
    </row>
    <row r="47" spans="1:50" ht="18.75">
      <c r="A47" s="7">
        <f t="shared" si="25"/>
        <v>45</v>
      </c>
      <c r="B47" s="8" t="s">
        <v>161</v>
      </c>
      <c r="C47" s="37" t="s">
        <v>179</v>
      </c>
      <c r="D47" s="17"/>
      <c r="E47" s="25"/>
      <c r="F47" s="17" t="s">
        <v>29</v>
      </c>
      <c r="G47" s="18"/>
      <c r="H47" s="27"/>
      <c r="I47" s="28"/>
      <c r="J47" s="28"/>
      <c r="K47" s="28"/>
      <c r="L47" s="28"/>
      <c r="M47" s="30"/>
      <c r="N47" s="30"/>
      <c r="O47" s="32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22"/>
      <c r="AR47" s="22">
        <v>0</v>
      </c>
      <c r="AS47" s="22"/>
      <c r="AT47" s="22"/>
      <c r="AU47" s="22"/>
      <c r="AV47" s="22"/>
      <c r="AW47" s="22"/>
      <c r="AX47" s="23">
        <f t="shared" si="0"/>
        <v>0</v>
      </c>
    </row>
    <row r="48" spans="1:50" ht="18.75">
      <c r="A48" s="7">
        <f t="shared" si="25"/>
        <v>46</v>
      </c>
      <c r="B48" s="8" t="s">
        <v>27</v>
      </c>
      <c r="C48" s="37" t="s">
        <v>160</v>
      </c>
      <c r="D48" s="42"/>
      <c r="E48" s="43"/>
      <c r="F48" s="17" t="s">
        <v>29</v>
      </c>
      <c r="G48" s="44"/>
      <c r="H48" s="11"/>
      <c r="I48" s="30"/>
      <c r="J48" s="30"/>
      <c r="K48" s="30"/>
      <c r="L48" s="30"/>
      <c r="M48" s="30"/>
      <c r="N48" s="30"/>
      <c r="O48" s="32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22"/>
      <c r="AR48" s="22">
        <v>0</v>
      </c>
      <c r="AS48" s="22"/>
      <c r="AT48" s="22"/>
      <c r="AU48" s="22"/>
      <c r="AV48" s="22"/>
      <c r="AW48" s="22"/>
      <c r="AX48" s="23">
        <f t="shared" si="0"/>
        <v>0</v>
      </c>
    </row>
    <row r="49" spans="1:50" ht="18.75">
      <c r="A49" s="7">
        <f t="shared" si="25"/>
        <v>47</v>
      </c>
      <c r="B49" s="8"/>
      <c r="C49" s="37"/>
      <c r="D49" s="42" t="s">
        <v>28</v>
      </c>
      <c r="E49" s="43">
        <f>COUNTIF(F$3:F49,F49)</f>
        <v>46</v>
      </c>
      <c r="F49" s="17" t="s">
        <v>29</v>
      </c>
      <c r="G49" s="44">
        <f>SUM(I49:O49)</f>
        <v>9859</v>
      </c>
      <c r="H49" s="11" t="str">
        <f>CONCATENATE(E49,"º-",F49)</f>
        <v>46º-T3</v>
      </c>
      <c r="I49" s="30">
        <f>SUM(P49*155,Q49)</f>
        <v>1657</v>
      </c>
      <c r="J49" s="30">
        <f>SUM(R49*155,S49)</f>
        <v>1583</v>
      </c>
      <c r="K49" s="30">
        <f>SUM(T49*196,U49)</f>
        <v>1678</v>
      </c>
      <c r="L49" s="30">
        <f>SUM(V49*196,W49)</f>
        <v>1715</v>
      </c>
      <c r="M49" s="30">
        <f>SUM(X49*135,Y49)</f>
        <v>1644</v>
      </c>
      <c r="N49" s="30">
        <f>SUM(Z49*135,AA49)</f>
        <v>1582</v>
      </c>
      <c r="O49" s="32"/>
      <c r="P49">
        <v>10</v>
      </c>
      <c r="Q49">
        <v>107</v>
      </c>
      <c r="R49">
        <v>10</v>
      </c>
      <c r="S49">
        <v>33</v>
      </c>
      <c r="T49">
        <v>8</v>
      </c>
      <c r="U49">
        <v>110</v>
      </c>
      <c r="V49">
        <v>8</v>
      </c>
      <c r="W49">
        <v>147</v>
      </c>
      <c r="X49">
        <v>12</v>
      </c>
      <c r="Y49">
        <v>24</v>
      </c>
      <c r="Z49">
        <v>11</v>
      </c>
      <c r="AA49">
        <v>97</v>
      </c>
      <c r="AB49" s="34">
        <f>IF(E49=1,20,0)</f>
        <v>0</v>
      </c>
      <c r="AC49" s="34">
        <f>IF(E49=2,17,0)</f>
        <v>0</v>
      </c>
      <c r="AD49" s="34">
        <f>IF(E49=3,15,0)</f>
        <v>0</v>
      </c>
      <c r="AE49" s="34">
        <f>IF(E49=4,13,0)</f>
        <v>0</v>
      </c>
      <c r="AF49" s="34">
        <f>IF(E49=5,11,0)</f>
        <v>0</v>
      </c>
      <c r="AG49" s="34">
        <f>IF(E49=6,10,0)</f>
        <v>0</v>
      </c>
      <c r="AH49" s="34">
        <f>IF(E49=7,9,0)</f>
        <v>0</v>
      </c>
      <c r="AI49" s="34">
        <f>IF(E49=8,8,0)</f>
        <v>0</v>
      </c>
      <c r="AJ49" s="34">
        <f>IF(E49=9,7,0)</f>
        <v>0</v>
      </c>
      <c r="AK49" s="34">
        <f>IF(E49=10,6,0)</f>
        <v>0</v>
      </c>
      <c r="AL49" s="34">
        <f>IF(E49=11,5,0)</f>
        <v>0</v>
      </c>
      <c r="AM49" s="34">
        <f>IF(E49=12,4,0)</f>
        <v>0</v>
      </c>
      <c r="AN49" s="34">
        <f>IF(E49=13,3,0)</f>
        <v>0</v>
      </c>
      <c r="AO49" s="34">
        <f>IF(E49=14,2,0)</f>
        <v>0</v>
      </c>
      <c r="AP49" s="34">
        <f>IF(E49=15,1,0)</f>
        <v>0</v>
      </c>
      <c r="AQ49" s="22"/>
      <c r="AR49" s="22"/>
      <c r="AS49" s="16"/>
      <c r="AT49" s="22"/>
      <c r="AU49" s="22"/>
      <c r="AV49" s="22"/>
      <c r="AW49" s="22"/>
      <c r="AX49" s="45">
        <f t="shared" si="0"/>
        <v>0</v>
      </c>
    </row>
    <row r="50" spans="1:50" ht="18">
      <c r="A50" s="7">
        <f t="shared" si="25"/>
        <v>48</v>
      </c>
      <c r="B50" s="8"/>
      <c r="C50" s="37"/>
      <c r="F50" s="17" t="s">
        <v>29</v>
      </c>
      <c r="AQ50" s="16"/>
      <c r="AR50" s="22"/>
      <c r="AS50" s="22"/>
      <c r="AT50" s="22"/>
      <c r="AU50" s="22"/>
      <c r="AV50" s="22"/>
      <c r="AW50" s="22"/>
      <c r="AX50" s="23">
        <f aca="true" t="shared" si="26" ref="AX50:AX68">AQ50+AR50+AS50+AT50+AU50+AV50+AW50</f>
        <v>0</v>
      </c>
    </row>
    <row r="51" spans="1:50" ht="18.75">
      <c r="A51" s="7">
        <f t="shared" si="25"/>
        <v>49</v>
      </c>
      <c r="B51" s="8"/>
      <c r="C51" s="37"/>
      <c r="D51" s="17" t="s">
        <v>28</v>
      </c>
      <c r="E51" s="9">
        <f>COUNTIF(F$3:F51,F51)</f>
        <v>48</v>
      </c>
      <c r="F51" s="17" t="s">
        <v>29</v>
      </c>
      <c r="G51" s="18">
        <f aca="true" t="shared" si="27" ref="G51:G59">SUM(I51:O51)</f>
        <v>9859</v>
      </c>
      <c r="H51" s="11" t="str">
        <f aca="true" t="shared" si="28" ref="H51:H59">CONCATENATE(E51,"º-",F51)</f>
        <v>48º-T3</v>
      </c>
      <c r="I51" s="12">
        <f aca="true" t="shared" si="29" ref="I51:I59">SUM(P51*155,Q51)</f>
        <v>1657</v>
      </c>
      <c r="J51" s="12">
        <f aca="true" t="shared" si="30" ref="J51:J59">SUM(R51*155,S51)</f>
        <v>1583</v>
      </c>
      <c r="K51" s="12">
        <f aca="true" t="shared" si="31" ref="K51:K59">SUM(T51*196,U51)</f>
        <v>1678</v>
      </c>
      <c r="L51" s="12">
        <f aca="true" t="shared" si="32" ref="L51:L59">SUM(V51*196,W51)</f>
        <v>1715</v>
      </c>
      <c r="M51" s="12">
        <f aca="true" t="shared" si="33" ref="M51:M59">SUM(X51*135,Y51)</f>
        <v>1644</v>
      </c>
      <c r="N51" s="12">
        <f aca="true" t="shared" si="34" ref="N51:N59">SUM(Z51*135,AA51)</f>
        <v>1582</v>
      </c>
      <c r="O51" s="19"/>
      <c r="P51">
        <v>10</v>
      </c>
      <c r="Q51">
        <v>107</v>
      </c>
      <c r="R51">
        <v>10</v>
      </c>
      <c r="S51">
        <v>33</v>
      </c>
      <c r="T51">
        <v>8</v>
      </c>
      <c r="U51">
        <v>110</v>
      </c>
      <c r="V51">
        <v>8</v>
      </c>
      <c r="W51">
        <v>147</v>
      </c>
      <c r="X51">
        <v>12</v>
      </c>
      <c r="Y51">
        <v>24</v>
      </c>
      <c r="Z51">
        <v>11</v>
      </c>
      <c r="AA51" s="14">
        <v>97</v>
      </c>
      <c r="AB51" s="15">
        <f aca="true" t="shared" si="35" ref="AB51:AB59">IF(E51=1,20,0)</f>
        <v>0</v>
      </c>
      <c r="AC51" s="15">
        <f aca="true" t="shared" si="36" ref="AC51:AC59">IF(E51=2,17,0)</f>
        <v>0</v>
      </c>
      <c r="AD51" s="15">
        <f aca="true" t="shared" si="37" ref="AD51:AD59">IF(E51=3,15,0)</f>
        <v>0</v>
      </c>
      <c r="AE51" s="15">
        <f aca="true" t="shared" si="38" ref="AE51:AE59">IF(E51=4,13,0)</f>
        <v>0</v>
      </c>
      <c r="AF51" s="15">
        <f aca="true" t="shared" si="39" ref="AF51:AF59">IF(E51=5,11,0)</f>
        <v>0</v>
      </c>
      <c r="AG51" s="15">
        <f aca="true" t="shared" si="40" ref="AG51:AG59">IF(E51=6,10,0)</f>
        <v>0</v>
      </c>
      <c r="AH51" s="15">
        <f aca="true" t="shared" si="41" ref="AH51:AH59">IF(E51=7,9,0)</f>
        <v>0</v>
      </c>
      <c r="AI51" s="15">
        <f aca="true" t="shared" si="42" ref="AI51:AI59">IF(E51=8,8,0)</f>
        <v>0</v>
      </c>
      <c r="AJ51" s="15">
        <f aca="true" t="shared" si="43" ref="AJ51:AJ59">IF(E51=9,7,0)</f>
        <v>0</v>
      </c>
      <c r="AK51" s="15">
        <f aca="true" t="shared" si="44" ref="AK51:AK59">IF(E51=10,6,0)</f>
        <v>0</v>
      </c>
      <c r="AL51" s="15">
        <f aca="true" t="shared" si="45" ref="AL51:AL59">IF(E51=11,5,0)</f>
        <v>0</v>
      </c>
      <c r="AM51" s="15">
        <f aca="true" t="shared" si="46" ref="AM51:AM59">IF(E51=12,4,0)</f>
        <v>0</v>
      </c>
      <c r="AN51" s="15">
        <f aca="true" t="shared" si="47" ref="AN51:AN59">IF(E51=13,3,0)</f>
        <v>0</v>
      </c>
      <c r="AO51" s="15">
        <f aca="true" t="shared" si="48" ref="AO51:AO59">IF(E51=14,2,0)</f>
        <v>0</v>
      </c>
      <c r="AP51" s="15">
        <f aca="true" t="shared" si="49" ref="AP51:AP59">IF(E51=15,1,0)</f>
        <v>0</v>
      </c>
      <c r="AQ51" s="16"/>
      <c r="AR51" s="22"/>
      <c r="AS51" s="22"/>
      <c r="AT51" s="22"/>
      <c r="AU51" s="22"/>
      <c r="AV51" s="22"/>
      <c r="AW51" s="22"/>
      <c r="AX51" s="23">
        <f t="shared" si="26"/>
        <v>0</v>
      </c>
    </row>
    <row r="52" spans="1:50" ht="18.75">
      <c r="A52" s="7">
        <f t="shared" si="25"/>
        <v>50</v>
      </c>
      <c r="B52" s="8"/>
      <c r="C52" s="37"/>
      <c r="D52" s="17" t="s">
        <v>30</v>
      </c>
      <c r="E52" s="9">
        <f>COUNTIF(F$3:F52,F52)</f>
        <v>49</v>
      </c>
      <c r="F52" s="17" t="s">
        <v>29</v>
      </c>
      <c r="G52" s="18">
        <f t="shared" si="27"/>
        <v>9475</v>
      </c>
      <c r="H52" s="11" t="str">
        <f t="shared" si="28"/>
        <v>49º-T3</v>
      </c>
      <c r="I52" s="12">
        <f t="shared" si="29"/>
        <v>1437</v>
      </c>
      <c r="J52" s="12">
        <f t="shared" si="30"/>
        <v>1432</v>
      </c>
      <c r="K52" s="12">
        <f t="shared" si="31"/>
        <v>1757</v>
      </c>
      <c r="L52" s="12">
        <f t="shared" si="32"/>
        <v>1754</v>
      </c>
      <c r="M52" s="12">
        <f t="shared" si="33"/>
        <v>1543</v>
      </c>
      <c r="N52" s="12">
        <f t="shared" si="34"/>
        <v>1552</v>
      </c>
      <c r="O52" s="19"/>
      <c r="P52">
        <v>9</v>
      </c>
      <c r="Q52">
        <v>42</v>
      </c>
      <c r="R52">
        <v>8</v>
      </c>
      <c r="S52">
        <v>192</v>
      </c>
      <c r="T52">
        <v>8</v>
      </c>
      <c r="U52">
        <v>189</v>
      </c>
      <c r="V52">
        <v>8</v>
      </c>
      <c r="W52">
        <v>186</v>
      </c>
      <c r="X52">
        <v>11</v>
      </c>
      <c r="Y52">
        <v>58</v>
      </c>
      <c r="Z52">
        <v>11</v>
      </c>
      <c r="AA52" s="14">
        <v>67</v>
      </c>
      <c r="AB52" s="15">
        <f t="shared" si="35"/>
        <v>0</v>
      </c>
      <c r="AC52" s="15">
        <f t="shared" si="36"/>
        <v>0</v>
      </c>
      <c r="AD52" s="15">
        <f t="shared" si="37"/>
        <v>0</v>
      </c>
      <c r="AE52" s="15">
        <f t="shared" si="38"/>
        <v>0</v>
      </c>
      <c r="AF52" s="15">
        <f t="shared" si="39"/>
        <v>0</v>
      </c>
      <c r="AG52" s="15">
        <f t="shared" si="40"/>
        <v>0</v>
      </c>
      <c r="AH52" s="15">
        <f t="shared" si="41"/>
        <v>0</v>
      </c>
      <c r="AI52" s="15">
        <f t="shared" si="42"/>
        <v>0</v>
      </c>
      <c r="AJ52" s="15">
        <f t="shared" si="43"/>
        <v>0</v>
      </c>
      <c r="AK52" s="15">
        <f t="shared" si="44"/>
        <v>0</v>
      </c>
      <c r="AL52" s="15">
        <f t="shared" si="45"/>
        <v>0</v>
      </c>
      <c r="AM52" s="15">
        <f t="shared" si="46"/>
        <v>0</v>
      </c>
      <c r="AN52" s="15">
        <f t="shared" si="47"/>
        <v>0</v>
      </c>
      <c r="AO52" s="15">
        <f t="shared" si="48"/>
        <v>0</v>
      </c>
      <c r="AP52" s="15">
        <f t="shared" si="49"/>
        <v>0</v>
      </c>
      <c r="AQ52" s="16"/>
      <c r="AR52" s="22"/>
      <c r="AS52" s="22"/>
      <c r="AT52" s="22"/>
      <c r="AU52" s="22"/>
      <c r="AV52" s="22"/>
      <c r="AW52" s="22"/>
      <c r="AX52" s="23">
        <f t="shared" si="26"/>
        <v>0</v>
      </c>
    </row>
    <row r="53" spans="1:50" ht="18.75">
      <c r="A53" s="7">
        <f t="shared" si="25"/>
        <v>51</v>
      </c>
      <c r="B53" s="8"/>
      <c r="C53" s="37"/>
      <c r="D53" s="20" t="s">
        <v>30</v>
      </c>
      <c r="E53" s="9">
        <f>COUNTIF(F$3:F53,F53)</f>
        <v>50</v>
      </c>
      <c r="F53" s="17" t="s">
        <v>29</v>
      </c>
      <c r="G53" s="18">
        <f t="shared" si="27"/>
        <v>9863</v>
      </c>
      <c r="H53" s="11" t="str">
        <f t="shared" si="28"/>
        <v>50º-T3</v>
      </c>
      <c r="I53" s="12">
        <f t="shared" si="29"/>
        <v>1708</v>
      </c>
      <c r="J53" s="12">
        <f t="shared" si="30"/>
        <v>1578</v>
      </c>
      <c r="K53" s="12">
        <f t="shared" si="31"/>
        <v>1634</v>
      </c>
      <c r="L53" s="12">
        <f t="shared" si="32"/>
        <v>1655</v>
      </c>
      <c r="M53" s="12">
        <f t="shared" si="33"/>
        <v>1656</v>
      </c>
      <c r="N53" s="12">
        <f t="shared" si="34"/>
        <v>1632</v>
      </c>
      <c r="O53" s="19"/>
      <c r="P53">
        <v>10</v>
      </c>
      <c r="Q53">
        <v>158</v>
      </c>
      <c r="R53">
        <v>10</v>
      </c>
      <c r="S53">
        <v>28</v>
      </c>
      <c r="T53">
        <v>8</v>
      </c>
      <c r="U53">
        <v>66</v>
      </c>
      <c r="V53">
        <v>8</v>
      </c>
      <c r="W53">
        <v>87</v>
      </c>
      <c r="X53">
        <v>12</v>
      </c>
      <c r="Y53">
        <v>36</v>
      </c>
      <c r="Z53">
        <v>12</v>
      </c>
      <c r="AA53" s="14">
        <v>12</v>
      </c>
      <c r="AB53" s="15">
        <f t="shared" si="35"/>
        <v>0</v>
      </c>
      <c r="AC53" s="15">
        <f t="shared" si="36"/>
        <v>0</v>
      </c>
      <c r="AD53" s="15">
        <f t="shared" si="37"/>
        <v>0</v>
      </c>
      <c r="AE53" s="15">
        <f t="shared" si="38"/>
        <v>0</v>
      </c>
      <c r="AF53" s="15">
        <f t="shared" si="39"/>
        <v>0</v>
      </c>
      <c r="AG53" s="15">
        <f t="shared" si="40"/>
        <v>0</v>
      </c>
      <c r="AH53" s="15">
        <f t="shared" si="41"/>
        <v>0</v>
      </c>
      <c r="AI53" s="15">
        <f t="shared" si="42"/>
        <v>0</v>
      </c>
      <c r="AJ53" s="15">
        <f t="shared" si="43"/>
        <v>0</v>
      </c>
      <c r="AK53" s="15">
        <f t="shared" si="44"/>
        <v>0</v>
      </c>
      <c r="AL53" s="15">
        <f t="shared" si="45"/>
        <v>0</v>
      </c>
      <c r="AM53" s="15">
        <f t="shared" si="46"/>
        <v>0</v>
      </c>
      <c r="AN53" s="15">
        <f t="shared" si="47"/>
        <v>0</v>
      </c>
      <c r="AO53" s="15">
        <f t="shared" si="48"/>
        <v>0</v>
      </c>
      <c r="AP53" s="15">
        <f t="shared" si="49"/>
        <v>0</v>
      </c>
      <c r="AQ53" s="16"/>
      <c r="AR53" s="22"/>
      <c r="AS53" s="22"/>
      <c r="AT53" s="22"/>
      <c r="AU53" s="22"/>
      <c r="AV53" s="22"/>
      <c r="AW53" s="22"/>
      <c r="AX53" s="23">
        <f t="shared" si="26"/>
        <v>0</v>
      </c>
    </row>
    <row r="54" spans="1:50" ht="18.75">
      <c r="A54" s="7">
        <f t="shared" si="25"/>
        <v>52</v>
      </c>
      <c r="B54" s="8"/>
      <c r="C54" s="37"/>
      <c r="D54" s="17" t="s">
        <v>30</v>
      </c>
      <c r="E54" s="9">
        <f>COUNTIF(F$3:F54,F54)</f>
        <v>51</v>
      </c>
      <c r="F54" s="17" t="s">
        <v>29</v>
      </c>
      <c r="G54" s="18">
        <f t="shared" si="27"/>
        <v>9351</v>
      </c>
      <c r="H54" s="11" t="str">
        <f t="shared" si="28"/>
        <v>51º-T3</v>
      </c>
      <c r="I54" s="12">
        <f t="shared" si="29"/>
        <v>1513</v>
      </c>
      <c r="J54" s="12">
        <f t="shared" si="30"/>
        <v>1598</v>
      </c>
      <c r="K54" s="12">
        <f t="shared" si="31"/>
        <v>1232</v>
      </c>
      <c r="L54" s="12">
        <f t="shared" si="32"/>
        <v>1711</v>
      </c>
      <c r="M54" s="12">
        <f t="shared" si="33"/>
        <v>1575</v>
      </c>
      <c r="N54" s="12">
        <f t="shared" si="34"/>
        <v>1722</v>
      </c>
      <c r="O54" s="19"/>
      <c r="P54">
        <v>9</v>
      </c>
      <c r="Q54">
        <v>118</v>
      </c>
      <c r="R54">
        <v>10</v>
      </c>
      <c r="S54">
        <v>48</v>
      </c>
      <c r="T54">
        <v>6</v>
      </c>
      <c r="U54">
        <v>56</v>
      </c>
      <c r="V54">
        <v>8</v>
      </c>
      <c r="W54">
        <v>143</v>
      </c>
      <c r="X54">
        <v>11</v>
      </c>
      <c r="Y54">
        <v>90</v>
      </c>
      <c r="Z54">
        <v>12</v>
      </c>
      <c r="AA54" s="14">
        <v>102</v>
      </c>
      <c r="AB54" s="15">
        <f t="shared" si="35"/>
        <v>0</v>
      </c>
      <c r="AC54" s="15">
        <f t="shared" si="36"/>
        <v>0</v>
      </c>
      <c r="AD54" s="15">
        <f t="shared" si="37"/>
        <v>0</v>
      </c>
      <c r="AE54" s="15">
        <f t="shared" si="38"/>
        <v>0</v>
      </c>
      <c r="AF54" s="15">
        <f t="shared" si="39"/>
        <v>0</v>
      </c>
      <c r="AG54" s="15">
        <f t="shared" si="40"/>
        <v>0</v>
      </c>
      <c r="AH54" s="15">
        <f t="shared" si="41"/>
        <v>0</v>
      </c>
      <c r="AI54" s="15">
        <f t="shared" si="42"/>
        <v>0</v>
      </c>
      <c r="AJ54" s="15">
        <f t="shared" si="43"/>
        <v>0</v>
      </c>
      <c r="AK54" s="15">
        <f t="shared" si="44"/>
        <v>0</v>
      </c>
      <c r="AL54" s="15">
        <f t="shared" si="45"/>
        <v>0</v>
      </c>
      <c r="AM54" s="15">
        <f t="shared" si="46"/>
        <v>0</v>
      </c>
      <c r="AN54" s="15">
        <f t="shared" si="47"/>
        <v>0</v>
      </c>
      <c r="AO54" s="15">
        <f t="shared" si="48"/>
        <v>0</v>
      </c>
      <c r="AP54" s="15">
        <f t="shared" si="49"/>
        <v>0</v>
      </c>
      <c r="AQ54" s="16"/>
      <c r="AR54" s="22"/>
      <c r="AS54" s="22"/>
      <c r="AT54" s="22"/>
      <c r="AU54" s="22"/>
      <c r="AV54" s="22"/>
      <c r="AW54" s="22"/>
      <c r="AX54" s="23">
        <f t="shared" si="26"/>
        <v>0</v>
      </c>
    </row>
    <row r="55" spans="1:50" ht="18.75">
      <c r="A55" s="7">
        <f t="shared" si="25"/>
        <v>53</v>
      </c>
      <c r="B55" s="8"/>
      <c r="C55" s="37"/>
      <c r="D55" s="17" t="s">
        <v>53</v>
      </c>
      <c r="E55" s="9">
        <f>COUNTIF(F$3:F55,F55)</f>
        <v>52</v>
      </c>
      <c r="F55" s="17" t="s">
        <v>29</v>
      </c>
      <c r="G55" s="18">
        <f t="shared" si="27"/>
        <v>9274</v>
      </c>
      <c r="H55" s="11" t="str">
        <f t="shared" si="28"/>
        <v>52º-T3</v>
      </c>
      <c r="I55" s="12">
        <f t="shared" si="29"/>
        <v>1468</v>
      </c>
      <c r="J55" s="12">
        <f t="shared" si="30"/>
        <v>1437</v>
      </c>
      <c r="K55" s="12">
        <f t="shared" si="31"/>
        <v>1466</v>
      </c>
      <c r="L55" s="12">
        <f t="shared" si="32"/>
        <v>1678</v>
      </c>
      <c r="M55" s="12">
        <f t="shared" si="33"/>
        <v>1559</v>
      </c>
      <c r="N55" s="12">
        <f t="shared" si="34"/>
        <v>1666</v>
      </c>
      <c r="O55" s="19"/>
      <c r="P55">
        <v>9</v>
      </c>
      <c r="Q55">
        <v>73</v>
      </c>
      <c r="R55">
        <v>9</v>
      </c>
      <c r="S55">
        <v>42</v>
      </c>
      <c r="T55">
        <v>7</v>
      </c>
      <c r="U55">
        <v>94</v>
      </c>
      <c r="V55">
        <v>8</v>
      </c>
      <c r="W55">
        <v>110</v>
      </c>
      <c r="X55">
        <v>11</v>
      </c>
      <c r="Y55">
        <v>74</v>
      </c>
      <c r="Z55">
        <v>12</v>
      </c>
      <c r="AA55" s="14">
        <v>46</v>
      </c>
      <c r="AB55" s="15">
        <f t="shared" si="35"/>
        <v>0</v>
      </c>
      <c r="AC55" s="15">
        <f t="shared" si="36"/>
        <v>0</v>
      </c>
      <c r="AD55" s="15">
        <f t="shared" si="37"/>
        <v>0</v>
      </c>
      <c r="AE55" s="15">
        <f t="shared" si="38"/>
        <v>0</v>
      </c>
      <c r="AF55" s="15">
        <f t="shared" si="39"/>
        <v>0</v>
      </c>
      <c r="AG55" s="15">
        <f t="shared" si="40"/>
        <v>0</v>
      </c>
      <c r="AH55" s="15">
        <f t="shared" si="41"/>
        <v>0</v>
      </c>
      <c r="AI55" s="15">
        <f t="shared" si="42"/>
        <v>0</v>
      </c>
      <c r="AJ55" s="15">
        <f t="shared" si="43"/>
        <v>0</v>
      </c>
      <c r="AK55" s="15">
        <f t="shared" si="44"/>
        <v>0</v>
      </c>
      <c r="AL55" s="15">
        <f t="shared" si="45"/>
        <v>0</v>
      </c>
      <c r="AM55" s="15">
        <f t="shared" si="46"/>
        <v>0</v>
      </c>
      <c r="AN55" s="15">
        <f t="shared" si="47"/>
        <v>0</v>
      </c>
      <c r="AO55" s="15">
        <f t="shared" si="48"/>
        <v>0</v>
      </c>
      <c r="AP55" s="15">
        <f t="shared" si="49"/>
        <v>0</v>
      </c>
      <c r="AQ55" s="16"/>
      <c r="AR55" s="22"/>
      <c r="AS55" s="22"/>
      <c r="AT55" s="22"/>
      <c r="AU55" s="22"/>
      <c r="AV55" s="22"/>
      <c r="AW55" s="22"/>
      <c r="AX55" s="23">
        <f t="shared" si="26"/>
        <v>0</v>
      </c>
    </row>
    <row r="56" spans="1:50" ht="18.75">
      <c r="A56" s="7">
        <f t="shared" si="25"/>
        <v>54</v>
      </c>
      <c r="B56" s="8"/>
      <c r="C56" s="37"/>
      <c r="D56" s="17" t="s">
        <v>54</v>
      </c>
      <c r="E56" s="9">
        <f>COUNTIF(F$3:F56,F56)</f>
        <v>53</v>
      </c>
      <c r="F56" s="17" t="s">
        <v>29</v>
      </c>
      <c r="G56" s="18">
        <f t="shared" si="27"/>
        <v>9426</v>
      </c>
      <c r="H56" s="11" t="str">
        <f t="shared" si="28"/>
        <v>53º-T3</v>
      </c>
      <c r="I56" s="12">
        <f t="shared" si="29"/>
        <v>1544</v>
      </c>
      <c r="J56" s="12">
        <f t="shared" si="30"/>
        <v>1433</v>
      </c>
      <c r="K56" s="12">
        <f t="shared" si="31"/>
        <v>1641</v>
      </c>
      <c r="L56" s="12">
        <f t="shared" si="32"/>
        <v>1728</v>
      </c>
      <c r="M56" s="12">
        <f t="shared" si="33"/>
        <v>1489</v>
      </c>
      <c r="N56" s="12">
        <f t="shared" si="34"/>
        <v>1591</v>
      </c>
      <c r="O56" s="19"/>
      <c r="P56">
        <v>9</v>
      </c>
      <c r="Q56">
        <v>149</v>
      </c>
      <c r="R56">
        <v>9</v>
      </c>
      <c r="S56">
        <v>38</v>
      </c>
      <c r="T56">
        <v>8</v>
      </c>
      <c r="U56">
        <v>73</v>
      </c>
      <c r="V56">
        <v>8</v>
      </c>
      <c r="W56">
        <v>160</v>
      </c>
      <c r="X56">
        <v>11</v>
      </c>
      <c r="Y56">
        <v>4</v>
      </c>
      <c r="Z56">
        <v>11</v>
      </c>
      <c r="AA56" s="14">
        <v>106</v>
      </c>
      <c r="AB56" s="15">
        <f t="shared" si="35"/>
        <v>0</v>
      </c>
      <c r="AC56" s="15">
        <f t="shared" si="36"/>
        <v>0</v>
      </c>
      <c r="AD56" s="15">
        <f t="shared" si="37"/>
        <v>0</v>
      </c>
      <c r="AE56" s="15">
        <f t="shared" si="38"/>
        <v>0</v>
      </c>
      <c r="AF56" s="15">
        <f t="shared" si="39"/>
        <v>0</v>
      </c>
      <c r="AG56" s="15">
        <f t="shared" si="40"/>
        <v>0</v>
      </c>
      <c r="AH56" s="15">
        <f t="shared" si="41"/>
        <v>0</v>
      </c>
      <c r="AI56" s="15">
        <f t="shared" si="42"/>
        <v>0</v>
      </c>
      <c r="AJ56" s="15">
        <f t="shared" si="43"/>
        <v>0</v>
      </c>
      <c r="AK56" s="15">
        <f t="shared" si="44"/>
        <v>0</v>
      </c>
      <c r="AL56" s="15">
        <f t="shared" si="45"/>
        <v>0</v>
      </c>
      <c r="AM56" s="15">
        <f t="shared" si="46"/>
        <v>0</v>
      </c>
      <c r="AN56" s="15">
        <f t="shared" si="47"/>
        <v>0</v>
      </c>
      <c r="AO56" s="15">
        <f t="shared" si="48"/>
        <v>0</v>
      </c>
      <c r="AP56" s="15">
        <f t="shared" si="49"/>
        <v>0</v>
      </c>
      <c r="AQ56" s="16"/>
      <c r="AR56" s="22"/>
      <c r="AS56" s="22"/>
      <c r="AT56" s="22"/>
      <c r="AU56" s="22"/>
      <c r="AV56" s="22"/>
      <c r="AW56" s="22"/>
      <c r="AX56" s="23">
        <f t="shared" si="26"/>
        <v>0</v>
      </c>
    </row>
    <row r="57" spans="1:50" ht="18.75">
      <c r="A57" s="7">
        <f t="shared" si="25"/>
        <v>55</v>
      </c>
      <c r="B57" s="8"/>
      <c r="C57" s="36"/>
      <c r="D57" s="17" t="s">
        <v>53</v>
      </c>
      <c r="E57" s="9">
        <f>COUNTIF(F$3:F57,F57)</f>
        <v>54</v>
      </c>
      <c r="F57" s="17" t="s">
        <v>29</v>
      </c>
      <c r="G57" s="18">
        <f t="shared" si="27"/>
        <v>8740</v>
      </c>
      <c r="H57" s="11" t="str">
        <f t="shared" si="28"/>
        <v>54º-T3</v>
      </c>
      <c r="I57" s="12">
        <f t="shared" si="29"/>
        <v>1454</v>
      </c>
      <c r="J57" s="12">
        <f t="shared" si="30"/>
        <v>1318</v>
      </c>
      <c r="K57" s="12">
        <f t="shared" si="31"/>
        <v>1493</v>
      </c>
      <c r="L57" s="12">
        <f t="shared" si="32"/>
        <v>1584</v>
      </c>
      <c r="M57" s="12">
        <f t="shared" si="33"/>
        <v>1399</v>
      </c>
      <c r="N57" s="12">
        <f t="shared" si="34"/>
        <v>1492</v>
      </c>
      <c r="O57" s="19"/>
      <c r="P57">
        <v>9</v>
      </c>
      <c r="Q57">
        <v>59</v>
      </c>
      <c r="R57">
        <v>8</v>
      </c>
      <c r="S57">
        <v>78</v>
      </c>
      <c r="T57">
        <v>7</v>
      </c>
      <c r="U57">
        <v>121</v>
      </c>
      <c r="V57">
        <v>8</v>
      </c>
      <c r="W57">
        <v>16</v>
      </c>
      <c r="X57">
        <v>10</v>
      </c>
      <c r="Y57">
        <v>49</v>
      </c>
      <c r="Z57">
        <v>11</v>
      </c>
      <c r="AA57" s="14">
        <v>7</v>
      </c>
      <c r="AB57" s="15">
        <f t="shared" si="35"/>
        <v>0</v>
      </c>
      <c r="AC57" s="15">
        <f t="shared" si="36"/>
        <v>0</v>
      </c>
      <c r="AD57" s="15">
        <f t="shared" si="37"/>
        <v>0</v>
      </c>
      <c r="AE57" s="15">
        <f t="shared" si="38"/>
        <v>0</v>
      </c>
      <c r="AF57" s="15">
        <f t="shared" si="39"/>
        <v>0</v>
      </c>
      <c r="AG57" s="15">
        <f t="shared" si="40"/>
        <v>0</v>
      </c>
      <c r="AH57" s="15">
        <f t="shared" si="41"/>
        <v>0</v>
      </c>
      <c r="AI57" s="15">
        <f t="shared" si="42"/>
        <v>0</v>
      </c>
      <c r="AJ57" s="15">
        <f t="shared" si="43"/>
        <v>0</v>
      </c>
      <c r="AK57" s="15">
        <f t="shared" si="44"/>
        <v>0</v>
      </c>
      <c r="AL57" s="15">
        <f t="shared" si="45"/>
        <v>0</v>
      </c>
      <c r="AM57" s="15">
        <f t="shared" si="46"/>
        <v>0</v>
      </c>
      <c r="AN57" s="15">
        <f t="shared" si="47"/>
        <v>0</v>
      </c>
      <c r="AO57" s="15">
        <f t="shared" si="48"/>
        <v>0</v>
      </c>
      <c r="AP57" s="15">
        <f t="shared" si="49"/>
        <v>0</v>
      </c>
      <c r="AQ57" s="16"/>
      <c r="AR57" s="22"/>
      <c r="AS57" s="22"/>
      <c r="AT57" s="22"/>
      <c r="AU57" s="22"/>
      <c r="AV57" s="22"/>
      <c r="AW57" s="22"/>
      <c r="AX57" s="23">
        <f t="shared" si="26"/>
        <v>0</v>
      </c>
    </row>
    <row r="58" spans="1:50" ht="18.75">
      <c r="A58" s="7">
        <f t="shared" si="25"/>
        <v>56</v>
      </c>
      <c r="B58" s="8"/>
      <c r="C58" s="37"/>
      <c r="D58" s="17" t="s">
        <v>30</v>
      </c>
      <c r="E58" s="9">
        <f>COUNTIF(F$3:F58,F58)</f>
        <v>55</v>
      </c>
      <c r="F58" s="17" t="s">
        <v>29</v>
      </c>
      <c r="G58" s="18">
        <f t="shared" si="27"/>
        <v>9900</v>
      </c>
      <c r="H58" s="11" t="str">
        <f t="shared" si="28"/>
        <v>55º-T3</v>
      </c>
      <c r="I58" s="12">
        <f t="shared" si="29"/>
        <v>1748</v>
      </c>
      <c r="J58" s="12">
        <f t="shared" si="30"/>
        <v>1681</v>
      </c>
      <c r="K58" s="12">
        <f t="shared" si="31"/>
        <v>1737</v>
      </c>
      <c r="L58" s="12">
        <f t="shared" si="32"/>
        <v>1599</v>
      </c>
      <c r="M58" s="12">
        <f t="shared" si="33"/>
        <v>1457</v>
      </c>
      <c r="N58" s="12">
        <f t="shared" si="34"/>
        <v>1678</v>
      </c>
      <c r="O58" s="19"/>
      <c r="P58">
        <v>11</v>
      </c>
      <c r="Q58">
        <v>43</v>
      </c>
      <c r="R58">
        <v>10</v>
      </c>
      <c r="S58">
        <v>131</v>
      </c>
      <c r="T58">
        <v>8</v>
      </c>
      <c r="U58">
        <v>169</v>
      </c>
      <c r="V58">
        <v>8</v>
      </c>
      <c r="W58">
        <v>31</v>
      </c>
      <c r="X58">
        <v>10</v>
      </c>
      <c r="Y58">
        <v>107</v>
      </c>
      <c r="Z58">
        <v>12</v>
      </c>
      <c r="AA58" s="14">
        <v>58</v>
      </c>
      <c r="AB58" s="15">
        <f t="shared" si="35"/>
        <v>0</v>
      </c>
      <c r="AC58" s="15">
        <f t="shared" si="36"/>
        <v>0</v>
      </c>
      <c r="AD58" s="15">
        <f t="shared" si="37"/>
        <v>0</v>
      </c>
      <c r="AE58" s="15">
        <f t="shared" si="38"/>
        <v>0</v>
      </c>
      <c r="AF58" s="15">
        <f t="shared" si="39"/>
        <v>0</v>
      </c>
      <c r="AG58" s="15">
        <f t="shared" si="40"/>
        <v>0</v>
      </c>
      <c r="AH58" s="15">
        <f t="shared" si="41"/>
        <v>0</v>
      </c>
      <c r="AI58" s="15">
        <f t="shared" si="42"/>
        <v>0</v>
      </c>
      <c r="AJ58" s="15">
        <f t="shared" si="43"/>
        <v>0</v>
      </c>
      <c r="AK58" s="15">
        <f t="shared" si="44"/>
        <v>0</v>
      </c>
      <c r="AL58" s="15">
        <f t="shared" si="45"/>
        <v>0</v>
      </c>
      <c r="AM58" s="15">
        <f t="shared" si="46"/>
        <v>0</v>
      </c>
      <c r="AN58" s="15">
        <f t="shared" si="47"/>
        <v>0</v>
      </c>
      <c r="AO58" s="15">
        <f t="shared" si="48"/>
        <v>0</v>
      </c>
      <c r="AP58" s="15">
        <f t="shared" si="49"/>
        <v>0</v>
      </c>
      <c r="AQ58" s="16"/>
      <c r="AR58" s="22"/>
      <c r="AS58" s="22"/>
      <c r="AT58" s="22"/>
      <c r="AU58" s="22"/>
      <c r="AV58" s="22"/>
      <c r="AW58" s="22"/>
      <c r="AX58" s="23">
        <f t="shared" si="26"/>
        <v>0</v>
      </c>
    </row>
    <row r="59" spans="1:50" ht="18.75">
      <c r="A59" s="7">
        <f t="shared" si="25"/>
        <v>57</v>
      </c>
      <c r="B59" s="8"/>
      <c r="C59" s="37"/>
      <c r="D59" s="17" t="s">
        <v>28</v>
      </c>
      <c r="E59" s="9">
        <f>COUNTIF(F$3:F59,F59)</f>
        <v>56</v>
      </c>
      <c r="F59" s="17" t="s">
        <v>29</v>
      </c>
      <c r="G59" s="18">
        <f t="shared" si="27"/>
        <v>9908</v>
      </c>
      <c r="H59" s="11" t="str">
        <f t="shared" si="28"/>
        <v>56º-T3</v>
      </c>
      <c r="I59" s="12">
        <f t="shared" si="29"/>
        <v>1662</v>
      </c>
      <c r="J59" s="12">
        <f t="shared" si="30"/>
        <v>1652</v>
      </c>
      <c r="K59" s="12">
        <f t="shared" si="31"/>
        <v>1638</v>
      </c>
      <c r="L59" s="12">
        <f t="shared" si="32"/>
        <v>1669</v>
      </c>
      <c r="M59" s="12">
        <f t="shared" si="33"/>
        <v>1627</v>
      </c>
      <c r="N59" s="12">
        <f t="shared" si="34"/>
        <v>1660</v>
      </c>
      <c r="O59" s="19"/>
      <c r="P59">
        <v>10</v>
      </c>
      <c r="Q59">
        <v>112</v>
      </c>
      <c r="R59">
        <v>10</v>
      </c>
      <c r="S59">
        <v>102</v>
      </c>
      <c r="T59">
        <v>8</v>
      </c>
      <c r="U59">
        <v>70</v>
      </c>
      <c r="V59">
        <v>8</v>
      </c>
      <c r="W59">
        <v>101</v>
      </c>
      <c r="X59">
        <v>12</v>
      </c>
      <c r="Y59">
        <v>7</v>
      </c>
      <c r="Z59">
        <v>12</v>
      </c>
      <c r="AA59" s="14">
        <v>40</v>
      </c>
      <c r="AB59" s="15">
        <f t="shared" si="35"/>
        <v>0</v>
      </c>
      <c r="AC59" s="15">
        <f t="shared" si="36"/>
        <v>0</v>
      </c>
      <c r="AD59" s="15">
        <f t="shared" si="37"/>
        <v>0</v>
      </c>
      <c r="AE59" s="15">
        <f t="shared" si="38"/>
        <v>0</v>
      </c>
      <c r="AF59" s="15">
        <f t="shared" si="39"/>
        <v>0</v>
      </c>
      <c r="AG59" s="15">
        <f t="shared" si="40"/>
        <v>0</v>
      </c>
      <c r="AH59" s="15">
        <f t="shared" si="41"/>
        <v>0</v>
      </c>
      <c r="AI59" s="15">
        <f t="shared" si="42"/>
        <v>0</v>
      </c>
      <c r="AJ59" s="15">
        <f t="shared" si="43"/>
        <v>0</v>
      </c>
      <c r="AK59" s="15">
        <f t="shared" si="44"/>
        <v>0</v>
      </c>
      <c r="AL59" s="15">
        <f t="shared" si="45"/>
        <v>0</v>
      </c>
      <c r="AM59" s="15">
        <f t="shared" si="46"/>
        <v>0</v>
      </c>
      <c r="AN59" s="15">
        <f t="shared" si="47"/>
        <v>0</v>
      </c>
      <c r="AO59" s="15">
        <f t="shared" si="48"/>
        <v>0</v>
      </c>
      <c r="AP59" s="15">
        <f t="shared" si="49"/>
        <v>0</v>
      </c>
      <c r="AQ59" s="16"/>
      <c r="AR59" s="22"/>
      <c r="AS59" s="22"/>
      <c r="AT59" s="22"/>
      <c r="AU59" s="22"/>
      <c r="AV59" s="22"/>
      <c r="AW59" s="22"/>
      <c r="AX59" s="23">
        <f t="shared" si="26"/>
        <v>0</v>
      </c>
    </row>
    <row r="60" spans="1:50" ht="18.75">
      <c r="A60" s="7">
        <f t="shared" si="25"/>
        <v>58</v>
      </c>
      <c r="B60" s="8"/>
      <c r="C60" s="37"/>
      <c r="D60" s="17"/>
      <c r="E60" s="9"/>
      <c r="F60" s="17" t="s">
        <v>29</v>
      </c>
      <c r="G60" s="18"/>
      <c r="H60" s="11"/>
      <c r="I60" s="12"/>
      <c r="J60" s="12"/>
      <c r="K60" s="12"/>
      <c r="L60" s="12"/>
      <c r="M60" s="12"/>
      <c r="N60" s="12"/>
      <c r="O60" s="19"/>
      <c r="AA60" s="14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6"/>
      <c r="AR60" s="22"/>
      <c r="AS60" s="22"/>
      <c r="AT60" s="22"/>
      <c r="AU60" s="22"/>
      <c r="AV60" s="22"/>
      <c r="AW60" s="22"/>
      <c r="AX60" s="23">
        <f t="shared" si="26"/>
        <v>0</v>
      </c>
    </row>
    <row r="61" spans="1:50" ht="18.75">
      <c r="A61" s="7">
        <f t="shared" si="25"/>
        <v>59</v>
      </c>
      <c r="B61" s="8"/>
      <c r="C61" s="37"/>
      <c r="D61" s="17"/>
      <c r="E61" s="9"/>
      <c r="F61" s="17" t="s">
        <v>29</v>
      </c>
      <c r="G61" s="18"/>
      <c r="H61" s="11"/>
      <c r="I61" s="12"/>
      <c r="J61" s="12"/>
      <c r="K61" s="12"/>
      <c r="L61" s="12"/>
      <c r="M61" s="12"/>
      <c r="N61" s="12"/>
      <c r="O61" s="19"/>
      <c r="AA61" s="14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6"/>
      <c r="AR61" s="22"/>
      <c r="AS61" s="22"/>
      <c r="AT61" s="22"/>
      <c r="AU61" s="22"/>
      <c r="AV61" s="22"/>
      <c r="AW61" s="22"/>
      <c r="AX61" s="23">
        <f t="shared" si="26"/>
        <v>0</v>
      </c>
    </row>
    <row r="62" spans="1:50" ht="18.75">
      <c r="A62" s="7">
        <f aca="true" t="shared" si="50" ref="A62:A68">+A61+1</f>
        <v>60</v>
      </c>
      <c r="B62" s="8"/>
      <c r="C62" s="36"/>
      <c r="D62" s="17"/>
      <c r="E62" s="25"/>
      <c r="F62" s="17" t="s">
        <v>29</v>
      </c>
      <c r="G62" s="18"/>
      <c r="H62" s="27"/>
      <c r="I62" s="28"/>
      <c r="J62" s="28"/>
      <c r="K62" s="28"/>
      <c r="L62" s="28"/>
      <c r="M62" s="30"/>
      <c r="N62" s="30"/>
      <c r="O62" s="32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16"/>
      <c r="AR62" s="22"/>
      <c r="AS62" s="22"/>
      <c r="AT62" s="22"/>
      <c r="AU62" s="22"/>
      <c r="AV62" s="22"/>
      <c r="AW62" s="22"/>
      <c r="AX62" s="23">
        <f t="shared" si="26"/>
        <v>0</v>
      </c>
    </row>
    <row r="63" spans="1:50" ht="18.75">
      <c r="A63" s="7">
        <f t="shared" si="50"/>
        <v>61</v>
      </c>
      <c r="B63" s="8"/>
      <c r="C63" s="36"/>
      <c r="D63" s="17" t="s">
        <v>30</v>
      </c>
      <c r="E63" s="25">
        <f>COUNTIF(F$3:F63,F63)</f>
        <v>60</v>
      </c>
      <c r="F63" s="17" t="s">
        <v>29</v>
      </c>
      <c r="G63" s="18">
        <f>SUM(I63:O63)</f>
        <v>9021</v>
      </c>
      <c r="H63" s="27" t="str">
        <f>CONCATENATE(E63,"º-",F63)</f>
        <v>60º-T3</v>
      </c>
      <c r="I63" s="28">
        <f>SUM(P63*155,Q63)</f>
        <v>1509</v>
      </c>
      <c r="J63" s="28">
        <f>SUM(R63*155,S63)</f>
        <v>1248</v>
      </c>
      <c r="K63" s="28">
        <f>SUM(T63*196,U63)</f>
        <v>1606</v>
      </c>
      <c r="L63" s="28">
        <f>SUM(V63*196,W63)</f>
        <v>1532</v>
      </c>
      <c r="M63" s="30">
        <f>SUM(X63*135,Y63)</f>
        <v>1472</v>
      </c>
      <c r="N63" s="30">
        <f>SUM(Z63*135,AA63)</f>
        <v>1654</v>
      </c>
      <c r="O63" s="32"/>
      <c r="P63">
        <v>9</v>
      </c>
      <c r="Q63">
        <v>114</v>
      </c>
      <c r="R63">
        <v>8</v>
      </c>
      <c r="S63">
        <v>8</v>
      </c>
      <c r="T63">
        <v>8</v>
      </c>
      <c r="U63">
        <v>38</v>
      </c>
      <c r="V63">
        <v>7</v>
      </c>
      <c r="W63">
        <v>160</v>
      </c>
      <c r="X63">
        <v>10</v>
      </c>
      <c r="Y63">
        <v>122</v>
      </c>
      <c r="Z63">
        <v>12</v>
      </c>
      <c r="AA63">
        <v>34</v>
      </c>
      <c r="AB63" s="34">
        <f>IF(E63=1,20,0)</f>
        <v>0</v>
      </c>
      <c r="AC63" s="34">
        <f>IF(E63=2,17,0)</f>
        <v>0</v>
      </c>
      <c r="AD63" s="34">
        <f>IF(E63=3,15,0)</f>
        <v>0</v>
      </c>
      <c r="AE63" s="34">
        <f>IF(E63=4,13,0)</f>
        <v>0</v>
      </c>
      <c r="AF63" s="34">
        <f>IF(E63=5,11,0)</f>
        <v>0</v>
      </c>
      <c r="AG63" s="34">
        <f>IF(E63=6,10,0)</f>
        <v>0</v>
      </c>
      <c r="AH63" s="34">
        <f>IF(E63=7,9,0)</f>
        <v>0</v>
      </c>
      <c r="AI63" s="34">
        <f>IF(E63=8,8,0)</f>
        <v>0</v>
      </c>
      <c r="AJ63" s="34">
        <f>IF(E63=9,7,0)</f>
        <v>0</v>
      </c>
      <c r="AK63" s="34">
        <f>IF(E63=10,6,0)</f>
        <v>0</v>
      </c>
      <c r="AL63" s="34">
        <f>IF(E63=11,5,0)</f>
        <v>0</v>
      </c>
      <c r="AM63" s="34">
        <f>IF(E63=12,4,0)</f>
        <v>0</v>
      </c>
      <c r="AN63" s="34">
        <f>IF(E63=13,3,0)</f>
        <v>0</v>
      </c>
      <c r="AO63" s="34">
        <f>IF(E63=14,2,0)</f>
        <v>0</v>
      </c>
      <c r="AP63" s="34">
        <f>IF(E63=15,1,0)</f>
        <v>0</v>
      </c>
      <c r="AQ63" s="22"/>
      <c r="AR63" s="22"/>
      <c r="AS63" s="22"/>
      <c r="AT63" s="22"/>
      <c r="AU63" s="22"/>
      <c r="AV63" s="22"/>
      <c r="AW63" s="22"/>
      <c r="AX63" s="23">
        <f t="shared" si="26"/>
        <v>0</v>
      </c>
    </row>
    <row r="64" spans="1:50" ht="18">
      <c r="A64" s="7">
        <f t="shared" si="50"/>
        <v>62</v>
      </c>
      <c r="B64" s="8"/>
      <c r="C64" s="37"/>
      <c r="F64" s="17" t="s">
        <v>176</v>
      </c>
      <c r="AQ64" s="22"/>
      <c r="AR64" s="22"/>
      <c r="AS64" s="22"/>
      <c r="AT64" s="22"/>
      <c r="AU64" s="22"/>
      <c r="AV64" s="22"/>
      <c r="AW64" s="22"/>
      <c r="AX64" s="23">
        <f t="shared" si="26"/>
        <v>0</v>
      </c>
    </row>
    <row r="65" spans="1:50" ht="18">
      <c r="A65" s="7">
        <f t="shared" si="50"/>
        <v>63</v>
      </c>
      <c r="B65" s="8"/>
      <c r="C65" s="37"/>
      <c r="F65" s="17" t="s">
        <v>34</v>
      </c>
      <c r="AQ65" s="22"/>
      <c r="AR65" s="22"/>
      <c r="AS65" s="22"/>
      <c r="AT65" s="22"/>
      <c r="AU65" s="22"/>
      <c r="AV65" s="22"/>
      <c r="AW65" s="22"/>
      <c r="AX65" s="23">
        <f t="shared" si="26"/>
        <v>0</v>
      </c>
    </row>
    <row r="66" spans="1:50" ht="18">
      <c r="A66" s="7">
        <f t="shared" si="50"/>
        <v>64</v>
      </c>
      <c r="B66" s="8"/>
      <c r="C66" s="37"/>
      <c r="F66" s="17" t="s">
        <v>177</v>
      </c>
      <c r="AQ66" s="22"/>
      <c r="AR66" s="22"/>
      <c r="AS66" s="22"/>
      <c r="AT66" s="22"/>
      <c r="AU66" s="22"/>
      <c r="AV66" s="22"/>
      <c r="AW66" s="22"/>
      <c r="AX66" s="23">
        <f t="shared" si="26"/>
        <v>0</v>
      </c>
    </row>
    <row r="67" spans="1:50" ht="18">
      <c r="A67" s="7">
        <f t="shared" si="50"/>
        <v>65</v>
      </c>
      <c r="B67" s="8"/>
      <c r="C67" s="37"/>
      <c r="F67" s="17" t="s">
        <v>29</v>
      </c>
      <c r="AQ67" s="22"/>
      <c r="AR67" s="22"/>
      <c r="AS67" s="22"/>
      <c r="AT67" s="22"/>
      <c r="AU67" s="22"/>
      <c r="AV67" s="22"/>
      <c r="AW67" s="22"/>
      <c r="AX67" s="23">
        <f t="shared" si="26"/>
        <v>0</v>
      </c>
    </row>
    <row r="68" spans="1:50" ht="18">
      <c r="A68" s="7">
        <f t="shared" si="50"/>
        <v>66</v>
      </c>
      <c r="B68" s="8"/>
      <c r="C68" s="37"/>
      <c r="F68" s="17" t="s">
        <v>29</v>
      </c>
      <c r="AQ68" s="22"/>
      <c r="AR68" s="22"/>
      <c r="AS68" s="22"/>
      <c r="AT68" s="22"/>
      <c r="AU68" s="22"/>
      <c r="AV68" s="22"/>
      <c r="AW68" s="22"/>
      <c r="AX68" s="23">
        <f t="shared" si="26"/>
        <v>0</v>
      </c>
    </row>
  </sheetData>
  <sheetProtection/>
  <conditionalFormatting sqref="I51:N61 I3:N44 I46:N46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51:E61 E3:E44 E46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58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0.57421875" style="0" bestFit="1" customWidth="1"/>
    <col min="2" max="2" width="20.7109375" style="0" customWidth="1"/>
    <col min="3" max="3" width="29.57421875" style="0" bestFit="1" customWidth="1"/>
    <col min="4" max="4" width="24.28125" style="0" hidden="1" customWidth="1"/>
    <col min="5" max="5" width="8.7109375" style="0" hidden="1" customWidth="1"/>
    <col min="6" max="6" width="6.421875" style="0" bestFit="1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8" width="13.7109375" style="0" bestFit="1" customWidth="1"/>
    <col min="49" max="49" width="6.7109375" style="0" bestFit="1" customWidth="1"/>
    <col min="50" max="50" width="9.7109375" style="0" bestFit="1" customWidth="1"/>
  </cols>
  <sheetData>
    <row r="1" ht="56.25" thickBot="1">
      <c r="A1" s="35" t="s">
        <v>149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6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8" t="s">
        <v>88</v>
      </c>
      <c r="C3" s="37" t="s">
        <v>153</v>
      </c>
      <c r="D3" s="17" t="s">
        <v>45</v>
      </c>
      <c r="E3" s="9">
        <f>COUNTIF(F$3:F3,F3)</f>
        <v>1</v>
      </c>
      <c r="F3" s="17" t="s">
        <v>149</v>
      </c>
      <c r="G3" s="18">
        <f>SUM(I3:O3)</f>
        <v>9120</v>
      </c>
      <c r="H3" s="11" t="str">
        <f>CONCATENATE(E3,"º-",F3)</f>
        <v>1º-T5-A</v>
      </c>
      <c r="I3" s="12">
        <f>SUM(P3*155,Q3)</f>
        <v>1616</v>
      </c>
      <c r="J3" s="12">
        <f>SUM(R3*155,S3)</f>
        <v>1369</v>
      </c>
      <c r="K3" s="12">
        <f>SUM(T3*196,U3)</f>
        <v>1605</v>
      </c>
      <c r="L3" s="12">
        <f>SUM(V3*196,W3)</f>
        <v>1574</v>
      </c>
      <c r="M3" s="12">
        <f>SUM(X3*135,Y3)</f>
        <v>1328</v>
      </c>
      <c r="N3" s="12">
        <f>SUM(Z3*135,AA3)</f>
        <v>1628</v>
      </c>
      <c r="O3" s="19"/>
      <c r="P3">
        <v>10</v>
      </c>
      <c r="Q3">
        <v>66</v>
      </c>
      <c r="R3">
        <v>8</v>
      </c>
      <c r="S3">
        <v>129</v>
      </c>
      <c r="T3">
        <v>8</v>
      </c>
      <c r="U3">
        <v>37</v>
      </c>
      <c r="V3">
        <v>8</v>
      </c>
      <c r="W3">
        <v>6</v>
      </c>
      <c r="X3">
        <v>9</v>
      </c>
      <c r="Y3">
        <v>113</v>
      </c>
      <c r="Z3">
        <v>12</v>
      </c>
      <c r="AA3" s="14">
        <v>8</v>
      </c>
      <c r="AB3" s="15">
        <f>IF(E3=1,20,0)</f>
        <v>20</v>
      </c>
      <c r="AC3" s="15">
        <f>IF(E3=2,17,0)</f>
        <v>0</v>
      </c>
      <c r="AD3" s="15">
        <f>IF(E3=3,15,0)</f>
        <v>0</v>
      </c>
      <c r="AE3" s="15">
        <f>IF(E3=4,13,0)</f>
        <v>0</v>
      </c>
      <c r="AF3" s="15">
        <f>IF(E3=5,11,0)</f>
        <v>0</v>
      </c>
      <c r="AG3" s="15">
        <f>IF(E3=6,10,0)</f>
        <v>0</v>
      </c>
      <c r="AH3" s="15">
        <f>IF(E3=7,9,0)</f>
        <v>0</v>
      </c>
      <c r="AI3" s="15">
        <f>IF(E3=8,8,0)</f>
        <v>0</v>
      </c>
      <c r="AJ3" s="15">
        <f>IF(E3=9,7,0)</f>
        <v>0</v>
      </c>
      <c r="AK3" s="15">
        <f>IF(E3=10,6,0)</f>
        <v>0</v>
      </c>
      <c r="AL3" s="15">
        <f>IF(E3=11,5,0)</f>
        <v>0</v>
      </c>
      <c r="AM3" s="15">
        <f>IF(E3=12,4,0)</f>
        <v>0</v>
      </c>
      <c r="AN3" s="15">
        <f>IF(E3=13,3,0)</f>
        <v>0</v>
      </c>
      <c r="AO3" s="15">
        <f>IF(E3=14,2,0)</f>
        <v>0</v>
      </c>
      <c r="AP3" s="15">
        <f>IF(E3=15,1,0)</f>
        <v>0</v>
      </c>
      <c r="AQ3" s="16">
        <v>30</v>
      </c>
      <c r="AR3" s="22">
        <v>18</v>
      </c>
      <c r="AS3" s="22">
        <v>7</v>
      </c>
      <c r="AT3" s="22"/>
      <c r="AU3" s="22"/>
      <c r="AV3" s="22"/>
      <c r="AW3" s="22"/>
      <c r="AX3" s="23">
        <f>AQ3+AR3+AS3+AT3+AU3+AV3+AW3</f>
        <v>55</v>
      </c>
    </row>
    <row r="4" spans="1:50" ht="18.75">
      <c r="A4" s="7">
        <f aca="true" t="shared" si="0" ref="A4:A17">+A3+1</f>
        <v>2</v>
      </c>
      <c r="B4" s="8" t="s">
        <v>39</v>
      </c>
      <c r="C4" s="37" t="s">
        <v>85</v>
      </c>
      <c r="D4" s="17" t="s">
        <v>45</v>
      </c>
      <c r="E4" s="9">
        <f>COUNTIF(F$3:F4,F4)</f>
        <v>2</v>
      </c>
      <c r="F4" s="17" t="s">
        <v>149</v>
      </c>
      <c r="G4" s="18">
        <f>SUM(I4:O4)</f>
        <v>7883</v>
      </c>
      <c r="H4" s="11" t="str">
        <f>CONCATENATE(E4,"º-",F4)</f>
        <v>2º-T5-A</v>
      </c>
      <c r="I4" s="12">
        <f>SUM(P4*155,Q4)</f>
        <v>1210</v>
      </c>
      <c r="J4" s="12">
        <f>SUM(R4*155,S4)</f>
        <v>1248</v>
      </c>
      <c r="K4" s="12">
        <f>SUM(T4*196,U4)</f>
        <v>1375</v>
      </c>
      <c r="L4" s="12">
        <f>SUM(V4*196,W4)</f>
        <v>1357</v>
      </c>
      <c r="M4" s="12">
        <f>SUM(X4*135,Y4)</f>
        <v>1264</v>
      </c>
      <c r="N4" s="12">
        <f>SUM(Z4*135,AA4)</f>
        <v>1429</v>
      </c>
      <c r="O4" s="19"/>
      <c r="P4">
        <v>7</v>
      </c>
      <c r="Q4">
        <v>125</v>
      </c>
      <c r="R4">
        <v>8</v>
      </c>
      <c r="S4">
        <v>8</v>
      </c>
      <c r="T4">
        <v>7</v>
      </c>
      <c r="U4">
        <v>3</v>
      </c>
      <c r="V4">
        <v>6</v>
      </c>
      <c r="W4">
        <v>181</v>
      </c>
      <c r="X4">
        <v>9</v>
      </c>
      <c r="Y4">
        <v>49</v>
      </c>
      <c r="Z4">
        <v>10</v>
      </c>
      <c r="AA4" s="14">
        <v>79</v>
      </c>
      <c r="AB4" s="15">
        <f>IF(E4=1,20,0)</f>
        <v>0</v>
      </c>
      <c r="AC4" s="15">
        <f>IF(E4=2,17,0)</f>
        <v>17</v>
      </c>
      <c r="AD4" s="15">
        <f>IF(E4=3,15,0)</f>
        <v>0</v>
      </c>
      <c r="AE4" s="15">
        <f>IF(E4=4,13,0)</f>
        <v>0</v>
      </c>
      <c r="AF4" s="15">
        <f>IF(E4=5,11,0)</f>
        <v>0</v>
      </c>
      <c r="AG4" s="15">
        <f>IF(E4=6,10,0)</f>
        <v>0</v>
      </c>
      <c r="AH4" s="15">
        <f>IF(E4=7,9,0)</f>
        <v>0</v>
      </c>
      <c r="AI4" s="15">
        <f>IF(E4=8,8,0)</f>
        <v>0</v>
      </c>
      <c r="AJ4" s="15">
        <f>IF(E4=9,7,0)</f>
        <v>0</v>
      </c>
      <c r="AK4" s="15">
        <f>IF(E4=10,6,0)</f>
        <v>0</v>
      </c>
      <c r="AL4" s="15">
        <f>IF(E4=11,5,0)</f>
        <v>0</v>
      </c>
      <c r="AM4" s="15">
        <f>IF(E4=12,4,0)</f>
        <v>0</v>
      </c>
      <c r="AN4" s="15">
        <f>IF(E4=13,3,0)</f>
        <v>0</v>
      </c>
      <c r="AO4" s="15">
        <f>IF(E4=14,2,0)</f>
        <v>0</v>
      </c>
      <c r="AP4" s="15">
        <f>IF(E4=15,1,0)</f>
        <v>0</v>
      </c>
      <c r="AQ4" s="16">
        <v>8</v>
      </c>
      <c r="AR4" s="22">
        <v>20</v>
      </c>
      <c r="AS4" s="22">
        <v>26</v>
      </c>
      <c r="AT4" s="22"/>
      <c r="AU4" s="22"/>
      <c r="AV4" s="22"/>
      <c r="AW4" s="22"/>
      <c r="AX4" s="23">
        <f>AQ4+AR4+AS4+AT4+AU4+AV4+AW4</f>
        <v>54</v>
      </c>
    </row>
    <row r="5" spans="1:50" ht="18.75">
      <c r="A5" s="7">
        <f t="shared" si="0"/>
        <v>3</v>
      </c>
      <c r="B5" s="8" t="s">
        <v>88</v>
      </c>
      <c r="C5" s="38" t="s">
        <v>154</v>
      </c>
      <c r="D5" s="17" t="s">
        <v>45</v>
      </c>
      <c r="E5" s="9">
        <f>COUNTIF(F$3:F5,F5)</f>
        <v>3</v>
      </c>
      <c r="F5" s="17" t="s">
        <v>149</v>
      </c>
      <c r="G5" s="18">
        <f>SUM(I5:O5)</f>
        <v>9829</v>
      </c>
      <c r="H5" s="11" t="str">
        <f>CONCATENATE(E5,"º-",F5)</f>
        <v>3º-T5-A</v>
      </c>
      <c r="I5" s="12">
        <f>SUM(P5*155,Q5)</f>
        <v>1692</v>
      </c>
      <c r="J5" s="12">
        <f>SUM(R5*155,S5)</f>
        <v>1547</v>
      </c>
      <c r="K5" s="12">
        <f>SUM(T5*196,U5)</f>
        <v>1667</v>
      </c>
      <c r="L5" s="12">
        <f>SUM(V5*196,W5)</f>
        <v>1625</v>
      </c>
      <c r="M5" s="12">
        <f>SUM(X5*135,Y5)</f>
        <v>1656</v>
      </c>
      <c r="N5" s="12">
        <f>SUM(Z5*135,AA5)</f>
        <v>1642</v>
      </c>
      <c r="O5" s="19"/>
      <c r="P5">
        <v>10</v>
      </c>
      <c r="Q5">
        <v>142</v>
      </c>
      <c r="R5">
        <v>9</v>
      </c>
      <c r="S5">
        <v>152</v>
      </c>
      <c r="T5">
        <v>8</v>
      </c>
      <c r="U5">
        <v>99</v>
      </c>
      <c r="V5">
        <v>8</v>
      </c>
      <c r="W5">
        <v>57</v>
      </c>
      <c r="X5">
        <v>12</v>
      </c>
      <c r="Y5">
        <v>36</v>
      </c>
      <c r="Z5">
        <v>12</v>
      </c>
      <c r="AA5" s="14">
        <v>22</v>
      </c>
      <c r="AB5" s="15">
        <f>IF(E5=1,20,0)</f>
        <v>0</v>
      </c>
      <c r="AC5" s="15">
        <f>IF(E5=2,17,0)</f>
        <v>0</v>
      </c>
      <c r="AD5" s="15">
        <f>IF(E5=3,15,0)</f>
        <v>15</v>
      </c>
      <c r="AE5" s="15">
        <f>IF(E5=4,13,0)</f>
        <v>0</v>
      </c>
      <c r="AF5" s="15">
        <f>IF(E5=5,11,0)</f>
        <v>0</v>
      </c>
      <c r="AG5" s="15">
        <f>IF(E5=6,10,0)</f>
        <v>0</v>
      </c>
      <c r="AH5" s="15">
        <f>IF(E5=7,9,0)</f>
        <v>0</v>
      </c>
      <c r="AI5" s="15">
        <f>IF(E5=8,8,0)</f>
        <v>0</v>
      </c>
      <c r="AJ5" s="15">
        <f>IF(E5=9,7,0)</f>
        <v>0</v>
      </c>
      <c r="AK5" s="15">
        <f>IF(E5=10,6,0)</f>
        <v>0</v>
      </c>
      <c r="AL5" s="15">
        <f>IF(E5=11,5,0)</f>
        <v>0</v>
      </c>
      <c r="AM5" s="15">
        <f>IF(E5=12,4,0)</f>
        <v>0</v>
      </c>
      <c r="AN5" s="15">
        <f>IF(E5=13,3,0)</f>
        <v>0</v>
      </c>
      <c r="AO5" s="15">
        <f>IF(E5=14,2,0)</f>
        <v>0</v>
      </c>
      <c r="AP5" s="15">
        <f>IF(E5=15,1,0)</f>
        <v>0</v>
      </c>
      <c r="AQ5" s="16">
        <v>26</v>
      </c>
      <c r="AR5" s="22">
        <v>16</v>
      </c>
      <c r="AS5" s="22">
        <v>10</v>
      </c>
      <c r="AT5" s="22"/>
      <c r="AU5" s="22"/>
      <c r="AV5" s="22"/>
      <c r="AW5" s="22"/>
      <c r="AX5" s="23">
        <f>AQ5+AR5+AS5+AT5+AU5+AV5+AW5</f>
        <v>52</v>
      </c>
    </row>
    <row r="6" spans="1:50" ht="18.75">
      <c r="A6" s="7">
        <f t="shared" si="0"/>
        <v>4</v>
      </c>
      <c r="B6" s="8" t="s">
        <v>41</v>
      </c>
      <c r="C6" s="40" t="s">
        <v>83</v>
      </c>
      <c r="D6" s="17"/>
      <c r="E6" s="9"/>
      <c r="F6" s="17" t="s">
        <v>149</v>
      </c>
      <c r="G6" s="18"/>
      <c r="H6" s="11"/>
      <c r="I6" s="12"/>
      <c r="J6" s="12"/>
      <c r="K6" s="12"/>
      <c r="L6" s="12"/>
      <c r="M6" s="12"/>
      <c r="N6" s="12"/>
      <c r="O6" s="19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>
        <v>11</v>
      </c>
      <c r="AR6" s="22">
        <v>23</v>
      </c>
      <c r="AS6" s="22">
        <v>11</v>
      </c>
      <c r="AT6" s="22"/>
      <c r="AU6" s="22"/>
      <c r="AV6" s="22"/>
      <c r="AW6" s="22"/>
      <c r="AX6" s="23">
        <f>AQ6+AR6+AS6+AT6+AU6+AV6+AW6</f>
        <v>45</v>
      </c>
    </row>
    <row r="7" spans="1:50" ht="18">
      <c r="A7" s="7">
        <f t="shared" si="0"/>
        <v>5</v>
      </c>
      <c r="B7" s="8" t="s">
        <v>180</v>
      </c>
      <c r="C7" s="38" t="s">
        <v>122</v>
      </c>
      <c r="D7" s="33"/>
      <c r="E7" s="31"/>
      <c r="F7" s="17" t="s">
        <v>149</v>
      </c>
      <c r="G7" s="33"/>
      <c r="I7" s="31"/>
      <c r="J7" s="31"/>
      <c r="K7" s="31"/>
      <c r="L7" s="31"/>
      <c r="M7" s="31"/>
      <c r="N7" s="31"/>
      <c r="O7" s="33"/>
      <c r="AA7" s="1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22">
        <v>14</v>
      </c>
      <c r="AS7" s="22">
        <v>30</v>
      </c>
      <c r="AT7" s="22"/>
      <c r="AU7" s="22"/>
      <c r="AV7" s="22"/>
      <c r="AW7" s="22"/>
      <c r="AX7" s="23">
        <f>AQ7+AR7+AS7+AT7+AU7+AV7+AW7</f>
        <v>44</v>
      </c>
    </row>
    <row r="8" spans="1:50" ht="18">
      <c r="A8" s="7">
        <f t="shared" si="0"/>
        <v>6</v>
      </c>
      <c r="B8" s="8" t="s">
        <v>40</v>
      </c>
      <c r="C8" s="38" t="s">
        <v>84</v>
      </c>
      <c r="D8" s="33"/>
      <c r="E8" s="31"/>
      <c r="F8" s="17" t="s">
        <v>149</v>
      </c>
      <c r="G8" s="33"/>
      <c r="I8" s="31"/>
      <c r="J8" s="31"/>
      <c r="K8" s="31"/>
      <c r="L8" s="31"/>
      <c r="M8" s="31"/>
      <c r="N8" s="31"/>
      <c r="O8" s="33"/>
      <c r="AA8" s="1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16"/>
      <c r="AR8" s="22">
        <v>26</v>
      </c>
      <c r="AS8" s="22">
        <v>16</v>
      </c>
      <c r="AT8" s="22"/>
      <c r="AU8" s="22"/>
      <c r="AV8" s="22"/>
      <c r="AW8" s="22"/>
      <c r="AX8" s="23">
        <f>AQ8+AR8+AS8+AT8+AU8+AV8+AW8</f>
        <v>42</v>
      </c>
    </row>
    <row r="9" spans="1:50" ht="18.75">
      <c r="A9" s="7">
        <f t="shared" si="0"/>
        <v>7</v>
      </c>
      <c r="B9" s="38" t="s">
        <v>116</v>
      </c>
      <c r="C9" s="37" t="s">
        <v>141</v>
      </c>
      <c r="D9" s="17" t="s">
        <v>45</v>
      </c>
      <c r="E9" s="9">
        <f>COUNTIF(F$3:F9,F9)</f>
        <v>7</v>
      </c>
      <c r="F9" s="17" t="s">
        <v>149</v>
      </c>
      <c r="G9" s="18">
        <f>SUM(I9:O9)</f>
        <v>8652</v>
      </c>
      <c r="H9" s="11" t="str">
        <f>CONCATENATE(E9,"º-",F9)</f>
        <v>7º-T5-A</v>
      </c>
      <c r="I9" s="12">
        <f>SUM(P9*155,Q9)</f>
        <v>1513</v>
      </c>
      <c r="J9" s="12">
        <f>SUM(R9*155,S9)</f>
        <v>1415</v>
      </c>
      <c r="K9" s="12">
        <f>SUM(T9*196,U9)</f>
        <v>1433</v>
      </c>
      <c r="L9" s="12">
        <f>SUM(V9*196,W9)</f>
        <v>1497</v>
      </c>
      <c r="M9" s="12">
        <f>SUM(X9*135,Y9)</f>
        <v>1251</v>
      </c>
      <c r="N9" s="12">
        <f>SUM(Z9*135,AA9)</f>
        <v>1543</v>
      </c>
      <c r="O9" s="19"/>
      <c r="P9">
        <v>9</v>
      </c>
      <c r="Q9">
        <v>118</v>
      </c>
      <c r="R9">
        <v>9</v>
      </c>
      <c r="S9">
        <v>20</v>
      </c>
      <c r="T9">
        <v>7</v>
      </c>
      <c r="U9">
        <v>61</v>
      </c>
      <c r="V9">
        <v>7</v>
      </c>
      <c r="W9">
        <v>125</v>
      </c>
      <c r="X9">
        <v>9</v>
      </c>
      <c r="Y9">
        <v>36</v>
      </c>
      <c r="Z9">
        <v>11</v>
      </c>
      <c r="AA9" s="14">
        <v>58</v>
      </c>
      <c r="AB9" s="15">
        <f>IF(E9=1,20,0)</f>
        <v>0</v>
      </c>
      <c r="AC9" s="15">
        <f>IF(E9=2,17,0)</f>
        <v>0</v>
      </c>
      <c r="AD9" s="15">
        <f>IF(E9=3,15,0)</f>
        <v>0</v>
      </c>
      <c r="AE9" s="15">
        <f>IF(E9=4,13,0)</f>
        <v>0</v>
      </c>
      <c r="AF9" s="15">
        <f>IF(E9=5,11,0)</f>
        <v>0</v>
      </c>
      <c r="AG9" s="15">
        <f>IF(E9=6,10,0)</f>
        <v>0</v>
      </c>
      <c r="AH9" s="15">
        <f>IF(E9=7,9,0)</f>
        <v>9</v>
      </c>
      <c r="AI9" s="15">
        <f>IF(E9=8,8,0)</f>
        <v>0</v>
      </c>
      <c r="AJ9" s="15">
        <f>IF(E9=9,7,0)</f>
        <v>0</v>
      </c>
      <c r="AK9" s="15">
        <f>IF(E9=10,6,0)</f>
        <v>0</v>
      </c>
      <c r="AL9" s="15">
        <f>IF(E9=11,5,0)</f>
        <v>0</v>
      </c>
      <c r="AM9" s="15">
        <f>IF(E9=12,4,0)</f>
        <v>0</v>
      </c>
      <c r="AN9" s="15">
        <f>IF(E9=13,3,0)</f>
        <v>0</v>
      </c>
      <c r="AO9" s="15">
        <f>IF(E9=14,2,0)</f>
        <v>0</v>
      </c>
      <c r="AP9" s="15">
        <f>IF(E9=15,1,0)</f>
        <v>0</v>
      </c>
      <c r="AQ9" s="16">
        <v>13</v>
      </c>
      <c r="AR9" s="22">
        <v>9</v>
      </c>
      <c r="AS9" s="22">
        <v>20</v>
      </c>
      <c r="AT9" s="22"/>
      <c r="AU9" s="22"/>
      <c r="AV9" s="22"/>
      <c r="AW9" s="22"/>
      <c r="AX9" s="23">
        <f>AQ9+AR9+AS9+AT9+AU9+AV9+AW9</f>
        <v>42</v>
      </c>
    </row>
    <row r="10" spans="1:50" ht="18.75">
      <c r="A10" s="7">
        <f t="shared" si="0"/>
        <v>8</v>
      </c>
      <c r="B10" s="8" t="s">
        <v>41</v>
      </c>
      <c r="C10" s="37" t="s">
        <v>46</v>
      </c>
      <c r="D10" s="17" t="s">
        <v>45</v>
      </c>
      <c r="E10" s="9">
        <f>COUNTIF(F$3:F10,F10)</f>
        <v>8</v>
      </c>
      <c r="F10" s="17" t="s">
        <v>149</v>
      </c>
      <c r="G10" s="18">
        <f>SUM(I10:O10)</f>
        <v>7883</v>
      </c>
      <c r="H10" s="11" t="str">
        <f>CONCATENATE(E10,"º-",F10)</f>
        <v>8º-T5-A</v>
      </c>
      <c r="I10" s="12">
        <f>SUM(P10*155,Q10)</f>
        <v>1210</v>
      </c>
      <c r="J10" s="12">
        <f>SUM(R10*155,S10)</f>
        <v>1248</v>
      </c>
      <c r="K10" s="12">
        <f>SUM(T10*196,U10)</f>
        <v>1375</v>
      </c>
      <c r="L10" s="12">
        <f>SUM(V10*196,W10)</f>
        <v>1357</v>
      </c>
      <c r="M10" s="12">
        <f>SUM(X10*135,Y10)</f>
        <v>1264</v>
      </c>
      <c r="N10" s="12">
        <f>SUM(Z10*135,AA10)</f>
        <v>1429</v>
      </c>
      <c r="O10" s="19"/>
      <c r="P10">
        <v>7</v>
      </c>
      <c r="Q10">
        <v>125</v>
      </c>
      <c r="R10">
        <v>8</v>
      </c>
      <c r="S10">
        <v>8</v>
      </c>
      <c r="T10">
        <v>7</v>
      </c>
      <c r="U10">
        <v>3</v>
      </c>
      <c r="V10">
        <v>6</v>
      </c>
      <c r="W10">
        <v>181</v>
      </c>
      <c r="X10">
        <v>9</v>
      </c>
      <c r="Y10">
        <v>49</v>
      </c>
      <c r="Z10">
        <v>10</v>
      </c>
      <c r="AA10" s="14">
        <v>79</v>
      </c>
      <c r="AB10" s="15">
        <f>IF(E10=1,20,0)</f>
        <v>0</v>
      </c>
      <c r="AC10" s="15">
        <f>IF(E10=2,17,0)</f>
        <v>0</v>
      </c>
      <c r="AD10" s="15">
        <f>IF(E10=3,15,0)</f>
        <v>0</v>
      </c>
      <c r="AE10" s="15">
        <f>IF(E10=4,13,0)</f>
        <v>0</v>
      </c>
      <c r="AF10" s="15">
        <f>IF(E10=5,11,0)</f>
        <v>0</v>
      </c>
      <c r="AG10" s="15">
        <f>IF(E10=6,10,0)</f>
        <v>0</v>
      </c>
      <c r="AH10" s="15">
        <f>IF(E10=7,9,0)</f>
        <v>0</v>
      </c>
      <c r="AI10" s="15">
        <f>IF(E10=8,8,0)</f>
        <v>8</v>
      </c>
      <c r="AJ10" s="15">
        <f>IF(E10=9,7,0)</f>
        <v>0</v>
      </c>
      <c r="AK10" s="15">
        <f>IF(E10=10,6,0)</f>
        <v>0</v>
      </c>
      <c r="AL10" s="15">
        <f>IF(E10=11,5,0)</f>
        <v>0</v>
      </c>
      <c r="AM10" s="15">
        <f>IF(E10=12,4,0)</f>
        <v>0</v>
      </c>
      <c r="AN10" s="15">
        <f>IF(E10=13,3,0)</f>
        <v>0</v>
      </c>
      <c r="AO10" s="15">
        <f>IF(E10=14,2,0)</f>
        <v>0</v>
      </c>
      <c r="AP10" s="15">
        <f>IF(E10=15,1,0)</f>
        <v>0</v>
      </c>
      <c r="AQ10" s="16">
        <v>9</v>
      </c>
      <c r="AR10" s="22">
        <v>8</v>
      </c>
      <c r="AS10" s="22">
        <v>18</v>
      </c>
      <c r="AT10" s="22"/>
      <c r="AU10" s="22"/>
      <c r="AV10" s="22"/>
      <c r="AW10" s="22"/>
      <c r="AX10" s="23">
        <f>AQ10+AR10+AS10+AT10+AU10+AV10+AW10</f>
        <v>35</v>
      </c>
    </row>
    <row r="11" spans="1:50" ht="18.75">
      <c r="A11" s="7">
        <f t="shared" si="0"/>
        <v>9</v>
      </c>
      <c r="B11" s="8" t="s">
        <v>88</v>
      </c>
      <c r="C11" s="37" t="s">
        <v>56</v>
      </c>
      <c r="D11" s="17" t="s">
        <v>45</v>
      </c>
      <c r="E11" s="9">
        <f>COUNTIF(F$3:F11,F11)</f>
        <v>9</v>
      </c>
      <c r="F11" s="17" t="s">
        <v>149</v>
      </c>
      <c r="G11" s="18">
        <f>SUM(I11:O11)</f>
        <v>9420</v>
      </c>
      <c r="H11" s="11" t="str">
        <f>CONCATENATE(E11,"º-",F11)</f>
        <v>9º-T5-A</v>
      </c>
      <c r="I11" s="12">
        <f>SUM(P11*155,Q11)</f>
        <v>1593</v>
      </c>
      <c r="J11" s="12">
        <f>SUM(R11*155,S11)</f>
        <v>1520</v>
      </c>
      <c r="K11" s="12">
        <f>SUM(T11*196,U11)</f>
        <v>1557</v>
      </c>
      <c r="L11" s="12">
        <f>SUM(V11*196,W11)</f>
        <v>1713</v>
      </c>
      <c r="M11" s="12">
        <f>SUM(X11*135,Y11)</f>
        <v>1490</v>
      </c>
      <c r="N11" s="12">
        <f>SUM(Z11*135,AA11)</f>
        <v>1547</v>
      </c>
      <c r="O11" s="19"/>
      <c r="P11">
        <v>10</v>
      </c>
      <c r="Q11">
        <v>43</v>
      </c>
      <c r="R11">
        <v>9</v>
      </c>
      <c r="S11">
        <v>125</v>
      </c>
      <c r="T11">
        <v>7</v>
      </c>
      <c r="U11">
        <v>185</v>
      </c>
      <c r="V11">
        <v>8</v>
      </c>
      <c r="W11">
        <v>145</v>
      </c>
      <c r="X11">
        <v>11</v>
      </c>
      <c r="Y11">
        <v>5</v>
      </c>
      <c r="Z11">
        <v>11</v>
      </c>
      <c r="AA11" s="14">
        <v>62</v>
      </c>
      <c r="AB11" s="15">
        <f>IF(E11=1,20,0)</f>
        <v>0</v>
      </c>
      <c r="AC11" s="15">
        <f>IF(E11=2,17,0)</f>
        <v>0</v>
      </c>
      <c r="AD11" s="15">
        <f>IF(E11=3,15,0)</f>
        <v>0</v>
      </c>
      <c r="AE11" s="15">
        <f>IF(E11=4,13,0)</f>
        <v>0</v>
      </c>
      <c r="AF11" s="15">
        <f>IF(E11=5,11,0)</f>
        <v>0</v>
      </c>
      <c r="AG11" s="15">
        <f>IF(E11=6,10,0)</f>
        <v>0</v>
      </c>
      <c r="AH11" s="15">
        <f>IF(E11=7,9,0)</f>
        <v>0</v>
      </c>
      <c r="AI11" s="15">
        <f>IF(E11=8,8,0)</f>
        <v>0</v>
      </c>
      <c r="AJ11" s="15">
        <f>IF(E11=9,7,0)</f>
        <v>7</v>
      </c>
      <c r="AK11" s="15">
        <f>IF(E11=10,6,0)</f>
        <v>0</v>
      </c>
      <c r="AL11" s="15">
        <f>IF(E11=11,5,0)</f>
        <v>0</v>
      </c>
      <c r="AM11" s="15">
        <f>IF(E11=12,4,0)</f>
        <v>0</v>
      </c>
      <c r="AN11" s="15">
        <f>IF(E11=13,3,0)</f>
        <v>0</v>
      </c>
      <c r="AO11" s="15">
        <f>IF(E11=14,2,0)</f>
        <v>0</v>
      </c>
      <c r="AP11" s="15">
        <f>IF(E11=15,1,0)</f>
        <v>0</v>
      </c>
      <c r="AQ11" s="16">
        <v>20</v>
      </c>
      <c r="AR11" s="22">
        <v>13</v>
      </c>
      <c r="AS11" s="22"/>
      <c r="AT11" s="22"/>
      <c r="AU11" s="22"/>
      <c r="AV11" s="22"/>
      <c r="AW11" s="22"/>
      <c r="AX11" s="23">
        <f>AQ11+AR11+AS11+AT11+AU11+AV11+AW11</f>
        <v>33</v>
      </c>
    </row>
    <row r="12" spans="1:50" ht="18.75">
      <c r="A12" s="7">
        <f t="shared" si="0"/>
        <v>10</v>
      </c>
      <c r="B12" s="8" t="s">
        <v>86</v>
      </c>
      <c r="C12" s="37" t="s">
        <v>87</v>
      </c>
      <c r="D12" s="17" t="s">
        <v>45</v>
      </c>
      <c r="E12" s="9">
        <f>COUNTIF(F$3:F12,F12)</f>
        <v>10</v>
      </c>
      <c r="F12" s="17" t="s">
        <v>149</v>
      </c>
      <c r="G12" s="18">
        <f>SUM(I12:O12)</f>
        <v>8113</v>
      </c>
      <c r="H12" s="11" t="str">
        <f>CONCATENATE(E12,"º-",F12)</f>
        <v>10º-T5-A</v>
      </c>
      <c r="I12" s="12">
        <f>SUM(P12*155,Q12)</f>
        <v>1457</v>
      </c>
      <c r="J12" s="12">
        <f>SUM(R12*155,S12)</f>
        <v>1213</v>
      </c>
      <c r="K12" s="12">
        <f>SUM(T12*196,U12)</f>
        <v>1397</v>
      </c>
      <c r="L12" s="12">
        <f>SUM(V12*196,W12)</f>
        <v>1293</v>
      </c>
      <c r="M12" s="12">
        <f>SUM(X12*135,Y12)</f>
        <v>1247</v>
      </c>
      <c r="N12" s="12">
        <f>SUM(Z12*135,AA12)</f>
        <v>1506</v>
      </c>
      <c r="O12" s="19"/>
      <c r="P12">
        <v>9</v>
      </c>
      <c r="Q12">
        <v>62</v>
      </c>
      <c r="R12">
        <v>7</v>
      </c>
      <c r="S12">
        <v>128</v>
      </c>
      <c r="T12">
        <v>7</v>
      </c>
      <c r="U12">
        <v>25</v>
      </c>
      <c r="V12">
        <v>6</v>
      </c>
      <c r="W12">
        <v>117</v>
      </c>
      <c r="X12">
        <v>9</v>
      </c>
      <c r="Y12">
        <v>32</v>
      </c>
      <c r="Z12">
        <v>11</v>
      </c>
      <c r="AA12" s="14">
        <v>21</v>
      </c>
      <c r="AB12" s="15">
        <f>IF(E12=1,20,0)</f>
        <v>0</v>
      </c>
      <c r="AC12" s="15">
        <f>IF(E12=2,17,0)</f>
        <v>0</v>
      </c>
      <c r="AD12" s="15">
        <f>IF(E12=3,15,0)</f>
        <v>0</v>
      </c>
      <c r="AE12" s="15">
        <f>IF(E12=4,13,0)</f>
        <v>0</v>
      </c>
      <c r="AF12" s="15">
        <f>IF(E12=5,11,0)</f>
        <v>0</v>
      </c>
      <c r="AG12" s="15">
        <f>IF(E12=6,10,0)</f>
        <v>0</v>
      </c>
      <c r="AH12" s="15">
        <f>IF(E12=7,9,0)</f>
        <v>0</v>
      </c>
      <c r="AI12" s="15">
        <f>IF(E12=8,8,0)</f>
        <v>0</v>
      </c>
      <c r="AJ12" s="15">
        <f>IF(E12=9,7,0)</f>
        <v>0</v>
      </c>
      <c r="AK12" s="15">
        <f>IF(E12=10,6,0)</f>
        <v>6</v>
      </c>
      <c r="AL12" s="15">
        <f>IF(E12=11,5,0)</f>
        <v>0</v>
      </c>
      <c r="AM12" s="15">
        <f>IF(E12=12,4,0)</f>
        <v>0</v>
      </c>
      <c r="AN12" s="15">
        <f>IF(E12=13,3,0)</f>
        <v>0</v>
      </c>
      <c r="AO12" s="15">
        <f>IF(E12=14,2,0)</f>
        <v>0</v>
      </c>
      <c r="AP12" s="15">
        <f>IF(E12=15,1,0)</f>
        <v>0</v>
      </c>
      <c r="AQ12" s="16">
        <v>12</v>
      </c>
      <c r="AR12" s="22">
        <v>12</v>
      </c>
      <c r="AS12" s="22">
        <v>9</v>
      </c>
      <c r="AT12" s="22"/>
      <c r="AU12" s="22"/>
      <c r="AV12" s="22"/>
      <c r="AW12" s="22"/>
      <c r="AX12" s="23">
        <f>AQ12+AR12+AS12+AT12+AU12+AV12+AW12</f>
        <v>33</v>
      </c>
    </row>
    <row r="13" spans="1:50" ht="18">
      <c r="A13" s="7">
        <f t="shared" si="0"/>
        <v>11</v>
      </c>
      <c r="B13" s="8" t="s">
        <v>119</v>
      </c>
      <c r="C13" s="37" t="s">
        <v>171</v>
      </c>
      <c r="D13" s="33"/>
      <c r="E13" s="31"/>
      <c r="F13" s="17" t="s">
        <v>149</v>
      </c>
      <c r="G13" s="33"/>
      <c r="I13" s="31"/>
      <c r="J13" s="31"/>
      <c r="K13" s="31"/>
      <c r="L13" s="31"/>
      <c r="M13" s="31"/>
      <c r="N13" s="31"/>
      <c r="O13" s="33"/>
      <c r="AA13" s="14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16"/>
      <c r="AR13" s="22">
        <v>30</v>
      </c>
      <c r="AS13" s="22"/>
      <c r="AT13" s="22"/>
      <c r="AU13" s="22"/>
      <c r="AV13" s="22"/>
      <c r="AW13" s="22"/>
      <c r="AX13" s="23">
        <f>AQ13+AR13+AS13+AT13+AU13+AV13+AW13</f>
        <v>30</v>
      </c>
    </row>
    <row r="14" spans="1:50" ht="18.75">
      <c r="A14" s="7">
        <f t="shared" si="0"/>
        <v>12</v>
      </c>
      <c r="B14" s="8" t="s">
        <v>116</v>
      </c>
      <c r="C14" s="37" t="s">
        <v>79</v>
      </c>
      <c r="D14" s="17"/>
      <c r="E14" s="9"/>
      <c r="F14" s="17" t="s">
        <v>149</v>
      </c>
      <c r="G14" s="18"/>
      <c r="H14" s="11"/>
      <c r="I14" s="12"/>
      <c r="J14" s="12"/>
      <c r="K14" s="12"/>
      <c r="L14" s="12"/>
      <c r="M14" s="12"/>
      <c r="N14" s="12"/>
      <c r="O14" s="19"/>
      <c r="AA14" s="14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>
        <v>14</v>
      </c>
      <c r="AR14" s="22">
        <v>4</v>
      </c>
      <c r="AS14" s="22">
        <v>12</v>
      </c>
      <c r="AT14" s="22"/>
      <c r="AU14" s="22"/>
      <c r="AV14" s="22"/>
      <c r="AW14" s="22"/>
      <c r="AX14" s="23">
        <f>AQ14+AR14+AS14+AT14+AU14+AV14+AW14</f>
        <v>30</v>
      </c>
    </row>
    <row r="15" spans="1:50" ht="18.75">
      <c r="A15" s="7">
        <f t="shared" si="0"/>
        <v>13</v>
      </c>
      <c r="B15" s="8" t="s">
        <v>88</v>
      </c>
      <c r="C15" s="36" t="s">
        <v>42</v>
      </c>
      <c r="D15" s="17" t="s">
        <v>45</v>
      </c>
      <c r="E15" s="9">
        <f>COUNTIF(F$3:F15,F15)</f>
        <v>13</v>
      </c>
      <c r="F15" s="17" t="s">
        <v>149</v>
      </c>
      <c r="G15" s="18">
        <f>SUM(I15:O15)</f>
        <v>9229</v>
      </c>
      <c r="H15" s="11" t="str">
        <f>CONCATENATE(E15,"º-",F15)</f>
        <v>13º-T5-A</v>
      </c>
      <c r="I15" s="12">
        <f>SUM(P15*155,Q15)</f>
        <v>1566</v>
      </c>
      <c r="J15" s="12">
        <f>SUM(R15*155,S15)</f>
        <v>1455</v>
      </c>
      <c r="K15" s="12">
        <f>SUM(T15*196,U15)</f>
        <v>1448</v>
      </c>
      <c r="L15" s="12">
        <f>SUM(V15*196,W15)</f>
        <v>1576</v>
      </c>
      <c r="M15" s="12">
        <f>SUM(X15*135,Y15)</f>
        <v>1536</v>
      </c>
      <c r="N15" s="12">
        <f>SUM(Z15*135,AA15)</f>
        <v>1648</v>
      </c>
      <c r="O15" s="19"/>
      <c r="P15">
        <v>10</v>
      </c>
      <c r="Q15">
        <v>16</v>
      </c>
      <c r="R15">
        <v>9</v>
      </c>
      <c r="S15">
        <v>60</v>
      </c>
      <c r="T15">
        <v>7</v>
      </c>
      <c r="U15">
        <v>76</v>
      </c>
      <c r="V15">
        <v>8</v>
      </c>
      <c r="W15">
        <v>8</v>
      </c>
      <c r="X15">
        <v>11</v>
      </c>
      <c r="Y15">
        <v>51</v>
      </c>
      <c r="Z15">
        <v>12</v>
      </c>
      <c r="AA15" s="14">
        <v>28</v>
      </c>
      <c r="AB15" s="15">
        <f>IF(E15=1,20,0)</f>
        <v>0</v>
      </c>
      <c r="AC15" s="15">
        <f>IF(E15=2,17,0)</f>
        <v>0</v>
      </c>
      <c r="AD15" s="15">
        <f>IF(E15=3,15,0)</f>
        <v>0</v>
      </c>
      <c r="AE15" s="15">
        <f>IF(E15=4,13,0)</f>
        <v>0</v>
      </c>
      <c r="AF15" s="15">
        <f>IF(E15=5,11,0)</f>
        <v>0</v>
      </c>
      <c r="AG15" s="15">
        <f>IF(E15=6,10,0)</f>
        <v>0</v>
      </c>
      <c r="AH15" s="15">
        <f>IF(E15=7,9,0)</f>
        <v>0</v>
      </c>
      <c r="AI15" s="15">
        <f>IF(E15=8,8,0)</f>
        <v>0</v>
      </c>
      <c r="AJ15" s="15">
        <f>IF(E15=9,7,0)</f>
        <v>0</v>
      </c>
      <c r="AK15" s="15">
        <f>IF(E15=10,6,0)</f>
        <v>0</v>
      </c>
      <c r="AL15" s="15">
        <f>IF(E15=11,5,0)</f>
        <v>0</v>
      </c>
      <c r="AM15" s="15">
        <f>IF(E15=12,4,0)</f>
        <v>0</v>
      </c>
      <c r="AN15" s="15">
        <f>IF(E15=13,3,0)</f>
        <v>3</v>
      </c>
      <c r="AO15" s="15">
        <f>IF(E15=14,2,0)</f>
        <v>0</v>
      </c>
      <c r="AP15" s="15">
        <f>IF(E15=15,1,0)</f>
        <v>0</v>
      </c>
      <c r="AQ15" s="16">
        <v>18</v>
      </c>
      <c r="AR15" s="22">
        <v>6</v>
      </c>
      <c r="AS15" s="22">
        <v>5</v>
      </c>
      <c r="AT15" s="22"/>
      <c r="AU15" s="22"/>
      <c r="AV15" s="22"/>
      <c r="AW15" s="22"/>
      <c r="AX15" s="23">
        <f>AQ15+AR15+AS15+AT15+AU15+AV15+AW15</f>
        <v>29</v>
      </c>
    </row>
    <row r="16" spans="1:50" ht="18.75">
      <c r="A16" s="7">
        <f t="shared" si="0"/>
        <v>14</v>
      </c>
      <c r="B16" s="8" t="s">
        <v>41</v>
      </c>
      <c r="C16" s="37" t="s">
        <v>80</v>
      </c>
      <c r="D16" s="17" t="s">
        <v>45</v>
      </c>
      <c r="E16" s="9">
        <f>COUNTIF(F$3:F16,F16)</f>
        <v>14</v>
      </c>
      <c r="F16" s="17" t="s">
        <v>149</v>
      </c>
      <c r="G16" s="18">
        <f>SUM(I16:O16)</f>
        <v>8934</v>
      </c>
      <c r="H16" s="11" t="str">
        <f>CONCATENATE(E16,"º-",F16)</f>
        <v>14º-T5-A</v>
      </c>
      <c r="I16" s="12">
        <f>SUM(P16*155,Q16)</f>
        <v>1621</v>
      </c>
      <c r="J16" s="12">
        <f>SUM(R16*155,S16)</f>
        <v>1283</v>
      </c>
      <c r="K16" s="12">
        <f>SUM(T16*196,U16)</f>
        <v>1557</v>
      </c>
      <c r="L16" s="12">
        <f>SUM(V16*196,W16)</f>
        <v>1553</v>
      </c>
      <c r="M16" s="12">
        <f>SUM(X16*135,Y16)</f>
        <v>1389</v>
      </c>
      <c r="N16" s="12">
        <f>SUM(Z16*135,AA16)</f>
        <v>1531</v>
      </c>
      <c r="O16" s="19"/>
      <c r="P16">
        <v>10</v>
      </c>
      <c r="Q16">
        <v>71</v>
      </c>
      <c r="R16">
        <v>8</v>
      </c>
      <c r="S16">
        <v>43</v>
      </c>
      <c r="T16">
        <v>7</v>
      </c>
      <c r="U16">
        <v>185</v>
      </c>
      <c r="V16">
        <v>7</v>
      </c>
      <c r="W16">
        <v>181</v>
      </c>
      <c r="X16">
        <v>10</v>
      </c>
      <c r="Y16">
        <v>39</v>
      </c>
      <c r="Z16">
        <v>11</v>
      </c>
      <c r="AA16" s="14">
        <v>46</v>
      </c>
      <c r="AB16" s="15">
        <f>IF(E16=1,20,0)</f>
        <v>0</v>
      </c>
      <c r="AC16" s="15">
        <f>IF(E16=2,17,0)</f>
        <v>0</v>
      </c>
      <c r="AD16" s="15">
        <f>IF(E16=3,15,0)</f>
        <v>0</v>
      </c>
      <c r="AE16" s="15">
        <f>IF(E16=4,13,0)</f>
        <v>0</v>
      </c>
      <c r="AF16" s="15">
        <f>IF(E16=5,11,0)</f>
        <v>0</v>
      </c>
      <c r="AG16" s="15">
        <f>IF(E16=6,10,0)</f>
        <v>0</v>
      </c>
      <c r="AH16" s="15">
        <f>IF(E16=7,9,0)</f>
        <v>0</v>
      </c>
      <c r="AI16" s="15">
        <f>IF(E16=8,8,0)</f>
        <v>0</v>
      </c>
      <c r="AJ16" s="15">
        <f>IF(E16=9,7,0)</f>
        <v>0</v>
      </c>
      <c r="AK16" s="15">
        <f>IF(E16=10,6,0)</f>
        <v>0</v>
      </c>
      <c r="AL16" s="15">
        <f>IF(E16=11,5,0)</f>
        <v>0</v>
      </c>
      <c r="AM16" s="15">
        <f>IF(E16=12,4,0)</f>
        <v>0</v>
      </c>
      <c r="AN16" s="15">
        <f>IF(E16=13,3,0)</f>
        <v>0</v>
      </c>
      <c r="AO16" s="15">
        <f>IF(E16=14,2,0)</f>
        <v>2</v>
      </c>
      <c r="AP16" s="15">
        <f>IF(E16=15,1,0)</f>
        <v>0</v>
      </c>
      <c r="AQ16" s="16">
        <v>16</v>
      </c>
      <c r="AR16" s="22">
        <v>7</v>
      </c>
      <c r="AS16" s="22">
        <v>4</v>
      </c>
      <c r="AT16" s="22"/>
      <c r="AU16" s="22"/>
      <c r="AV16" s="22"/>
      <c r="AW16" s="22"/>
      <c r="AX16" s="23">
        <f>AQ16+AR16+AS16+AT16+AU16+AV16+AW16</f>
        <v>27</v>
      </c>
    </row>
    <row r="17" spans="1:50" ht="18.75">
      <c r="A17" s="7">
        <f t="shared" si="0"/>
        <v>15</v>
      </c>
      <c r="B17" s="8" t="s">
        <v>81</v>
      </c>
      <c r="C17" s="37" t="s">
        <v>99</v>
      </c>
      <c r="D17" s="17" t="s">
        <v>45</v>
      </c>
      <c r="E17" s="9">
        <f>COUNTIF(F$3:F17,F17)</f>
        <v>15</v>
      </c>
      <c r="F17" s="17" t="s">
        <v>149</v>
      </c>
      <c r="G17" s="18">
        <f>SUM(I17:O17)</f>
        <v>7883</v>
      </c>
      <c r="H17" s="11" t="str">
        <f>CONCATENATE(E17,"º-",F17)</f>
        <v>15º-T5-A</v>
      </c>
      <c r="I17" s="12">
        <f>SUM(P17*155,Q17)</f>
        <v>1210</v>
      </c>
      <c r="J17" s="12">
        <f>SUM(R17*155,S17)</f>
        <v>1248</v>
      </c>
      <c r="K17" s="12">
        <f>SUM(T17*196,U17)</f>
        <v>1375</v>
      </c>
      <c r="L17" s="12">
        <f>SUM(V17*196,W17)</f>
        <v>1357</v>
      </c>
      <c r="M17" s="12">
        <f>SUM(X17*135,Y17)</f>
        <v>1264</v>
      </c>
      <c r="N17" s="12">
        <f>SUM(Z17*135,AA17)</f>
        <v>1429</v>
      </c>
      <c r="O17" s="19"/>
      <c r="P17">
        <v>7</v>
      </c>
      <c r="Q17">
        <v>125</v>
      </c>
      <c r="R17">
        <v>8</v>
      </c>
      <c r="S17">
        <v>8</v>
      </c>
      <c r="T17">
        <v>7</v>
      </c>
      <c r="U17">
        <v>3</v>
      </c>
      <c r="V17">
        <v>6</v>
      </c>
      <c r="W17">
        <v>181</v>
      </c>
      <c r="X17">
        <v>9</v>
      </c>
      <c r="Y17">
        <v>49</v>
      </c>
      <c r="Z17">
        <v>10</v>
      </c>
      <c r="AA17" s="14">
        <v>79</v>
      </c>
      <c r="AB17" s="15">
        <f>IF(E17=1,20,0)</f>
        <v>0</v>
      </c>
      <c r="AC17" s="15">
        <f>IF(E17=2,17,0)</f>
        <v>0</v>
      </c>
      <c r="AD17" s="15">
        <f>IF(E17=3,15,0)</f>
        <v>0</v>
      </c>
      <c r="AE17" s="15">
        <f>IF(E17=4,13,0)</f>
        <v>0</v>
      </c>
      <c r="AF17" s="15">
        <f>IF(E17=5,11,0)</f>
        <v>0</v>
      </c>
      <c r="AG17" s="15">
        <f>IF(E17=6,10,0)</f>
        <v>0</v>
      </c>
      <c r="AH17" s="15">
        <f>IF(E17=7,9,0)</f>
        <v>0</v>
      </c>
      <c r="AI17" s="15">
        <f>IF(E17=8,8,0)</f>
        <v>0</v>
      </c>
      <c r="AJ17" s="15">
        <f>IF(E17=9,7,0)</f>
        <v>0</v>
      </c>
      <c r="AK17" s="15">
        <f>IF(E17=10,6,0)</f>
        <v>0</v>
      </c>
      <c r="AL17" s="15">
        <f>IF(E17=11,5,0)</f>
        <v>0</v>
      </c>
      <c r="AM17" s="15">
        <f>IF(E17=12,4,0)</f>
        <v>0</v>
      </c>
      <c r="AN17" s="15">
        <f>IF(E17=13,3,0)</f>
        <v>0</v>
      </c>
      <c r="AO17" s="15">
        <f>IF(E17=14,2,0)</f>
        <v>0</v>
      </c>
      <c r="AP17" s="15">
        <f>IF(E17=15,1,0)</f>
        <v>1</v>
      </c>
      <c r="AQ17" s="16">
        <v>7</v>
      </c>
      <c r="AR17" s="22">
        <v>5</v>
      </c>
      <c r="AS17" s="22">
        <v>14</v>
      </c>
      <c r="AT17" s="22"/>
      <c r="AU17" s="22"/>
      <c r="AV17" s="22"/>
      <c r="AW17" s="22"/>
      <c r="AX17" s="23">
        <f>AQ17+AR17+AS17+AT17+AU17+AV17+AW17</f>
        <v>26</v>
      </c>
    </row>
    <row r="18" spans="1:50" ht="18.75">
      <c r="A18" s="7">
        <f>+A17+1</f>
        <v>16</v>
      </c>
      <c r="B18" s="8" t="s">
        <v>119</v>
      </c>
      <c r="C18" s="37" t="s">
        <v>155</v>
      </c>
      <c r="D18" s="17" t="s">
        <v>45</v>
      </c>
      <c r="E18" s="9">
        <f>COUNTIF(F$3:F18,F18)</f>
        <v>16</v>
      </c>
      <c r="F18" s="17" t="s">
        <v>149</v>
      </c>
      <c r="G18" s="18">
        <f>SUM(I18:O18)</f>
        <v>8367</v>
      </c>
      <c r="H18" s="11" t="str">
        <f>CONCATENATE(E18,"º-",F18)</f>
        <v>16º-T5-A</v>
      </c>
      <c r="I18" s="12">
        <f>SUM(P18*155,Q18)</f>
        <v>1432</v>
      </c>
      <c r="J18" s="12">
        <f>SUM(R18*155,S18)</f>
        <v>1262</v>
      </c>
      <c r="K18" s="12">
        <f>SUM(T18*196,U18)</f>
        <v>1543</v>
      </c>
      <c r="L18" s="12">
        <f>SUM(V18*196,W18)</f>
        <v>1525</v>
      </c>
      <c r="M18" s="12">
        <f>SUM(X18*135,Y18)</f>
        <v>1301</v>
      </c>
      <c r="N18" s="12">
        <f>SUM(Z18*135,AA18)</f>
        <v>1304</v>
      </c>
      <c r="O18" s="19"/>
      <c r="P18">
        <v>9</v>
      </c>
      <c r="Q18">
        <v>37</v>
      </c>
      <c r="R18">
        <v>8</v>
      </c>
      <c r="S18">
        <v>22</v>
      </c>
      <c r="T18">
        <v>7</v>
      </c>
      <c r="U18">
        <v>171</v>
      </c>
      <c r="V18">
        <v>7</v>
      </c>
      <c r="W18">
        <v>153</v>
      </c>
      <c r="X18">
        <v>9</v>
      </c>
      <c r="Y18">
        <v>86</v>
      </c>
      <c r="Z18">
        <v>9</v>
      </c>
      <c r="AA18" s="14">
        <v>89</v>
      </c>
      <c r="AB18" s="15">
        <f>IF(E18=1,20,0)</f>
        <v>0</v>
      </c>
      <c r="AC18" s="15">
        <f>IF(E18=2,17,0)</f>
        <v>0</v>
      </c>
      <c r="AD18" s="15">
        <f>IF(E18=3,15,0)</f>
        <v>0</v>
      </c>
      <c r="AE18" s="15">
        <f>IF(E18=4,13,0)</f>
        <v>0</v>
      </c>
      <c r="AF18" s="15">
        <f>IF(E18=5,11,0)</f>
        <v>0</v>
      </c>
      <c r="AG18" s="15">
        <f>IF(E18=6,10,0)</f>
        <v>0</v>
      </c>
      <c r="AH18" s="15">
        <f>IF(E18=7,9,0)</f>
        <v>0</v>
      </c>
      <c r="AI18" s="15">
        <f>IF(E18=8,8,0)</f>
        <v>0</v>
      </c>
      <c r="AJ18" s="15">
        <f>IF(E18=9,7,0)</f>
        <v>0</v>
      </c>
      <c r="AK18" s="15">
        <f>IF(E18=10,6,0)</f>
        <v>0</v>
      </c>
      <c r="AL18" s="15">
        <f>IF(E18=11,5,0)</f>
        <v>0</v>
      </c>
      <c r="AM18" s="15">
        <f>IF(E18=12,4,0)</f>
        <v>0</v>
      </c>
      <c r="AN18" s="15">
        <f>IF(E18=13,3,0)</f>
        <v>0</v>
      </c>
      <c r="AO18" s="15">
        <f>IF(E18=14,2,0)</f>
        <v>0</v>
      </c>
      <c r="AP18" s="15">
        <f>IF(E18=15,1,0)</f>
        <v>0</v>
      </c>
      <c r="AQ18" s="16">
        <v>23</v>
      </c>
      <c r="AR18" s="22"/>
      <c r="AS18" s="22"/>
      <c r="AT18" s="22"/>
      <c r="AU18" s="22"/>
      <c r="AV18" s="22"/>
      <c r="AW18" s="22"/>
      <c r="AX18" s="23">
        <f>AQ18+AR18+AS18+AT18+AU18+AV18+AW18</f>
        <v>23</v>
      </c>
    </row>
    <row r="19" spans="1:50" ht="18">
      <c r="A19" s="7">
        <f>+A18+1</f>
        <v>17</v>
      </c>
      <c r="B19" s="8" t="s">
        <v>97</v>
      </c>
      <c r="C19" s="37" t="s">
        <v>62</v>
      </c>
      <c r="D19" s="33"/>
      <c r="E19" s="31"/>
      <c r="F19" s="17" t="s">
        <v>149</v>
      </c>
      <c r="G19" s="33"/>
      <c r="I19" s="31"/>
      <c r="J19" s="31"/>
      <c r="K19" s="31"/>
      <c r="L19" s="31"/>
      <c r="M19" s="31"/>
      <c r="N19" s="31"/>
      <c r="O19" s="33"/>
      <c r="AA19" s="14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16"/>
      <c r="AR19" s="22">
        <v>10</v>
      </c>
      <c r="AS19" s="22">
        <v>13</v>
      </c>
      <c r="AT19" s="22"/>
      <c r="AU19" s="22"/>
      <c r="AV19" s="22"/>
      <c r="AW19" s="22"/>
      <c r="AX19" s="23">
        <f>AQ19+AR19+AS19+AT19+AU19+AV19+AW19</f>
        <v>23</v>
      </c>
    </row>
    <row r="20" spans="1:50" ht="18">
      <c r="A20" s="7">
        <f>+A19+1</f>
        <v>18</v>
      </c>
      <c r="B20" s="8" t="s">
        <v>119</v>
      </c>
      <c r="C20" s="38" t="s">
        <v>174</v>
      </c>
      <c r="F20" s="17" t="s">
        <v>149</v>
      </c>
      <c r="AQ20" s="22"/>
      <c r="AR20" s="22">
        <v>11</v>
      </c>
      <c r="AS20" s="22"/>
      <c r="AT20" s="22"/>
      <c r="AU20" s="22"/>
      <c r="AV20" s="22"/>
      <c r="AW20" s="22"/>
      <c r="AX20" s="23">
        <f>AQ20+AR20+AS20+AT20+AU20+AV20+AW20</f>
        <v>11</v>
      </c>
    </row>
    <row r="21" spans="1:50" ht="18.75">
      <c r="A21" s="7">
        <f aca="true" t="shared" si="1" ref="A21:A58">+A20+1</f>
        <v>19</v>
      </c>
      <c r="B21" s="8" t="s">
        <v>27</v>
      </c>
      <c r="C21" s="38" t="s">
        <v>120</v>
      </c>
      <c r="D21" s="42" t="s">
        <v>45</v>
      </c>
      <c r="E21" s="43">
        <f>COUNTIF(F$3:F21,F21)</f>
        <v>19</v>
      </c>
      <c r="F21" s="17" t="s">
        <v>149</v>
      </c>
      <c r="G21" s="44">
        <f>SUM(I21:O21)</f>
        <v>8666</v>
      </c>
      <c r="H21" s="11" t="str">
        <f>CONCATENATE(E21,"º-",F21)</f>
        <v>19º-T5-A</v>
      </c>
      <c r="I21" s="30">
        <f>SUM(P21*155,Q21)</f>
        <v>1432</v>
      </c>
      <c r="J21" s="30">
        <f>SUM(R21*155,S21)</f>
        <v>1228</v>
      </c>
      <c r="K21" s="30">
        <f>SUM(T21*196,U21)</f>
        <v>1466</v>
      </c>
      <c r="L21" s="30">
        <f>SUM(V21*196,W21)</f>
        <v>1434</v>
      </c>
      <c r="M21" s="30">
        <f>SUM(X21*135,Y21)</f>
        <v>1465</v>
      </c>
      <c r="N21" s="30">
        <f>SUM(Z21*135,AA21)</f>
        <v>1641</v>
      </c>
      <c r="O21" s="32"/>
      <c r="P21">
        <v>9</v>
      </c>
      <c r="Q21">
        <v>37</v>
      </c>
      <c r="R21">
        <v>7</v>
      </c>
      <c r="S21">
        <v>143</v>
      </c>
      <c r="T21">
        <v>7</v>
      </c>
      <c r="U21">
        <v>94</v>
      </c>
      <c r="V21">
        <v>7</v>
      </c>
      <c r="W21">
        <v>62</v>
      </c>
      <c r="X21">
        <v>10</v>
      </c>
      <c r="Y21">
        <v>115</v>
      </c>
      <c r="Z21">
        <v>12</v>
      </c>
      <c r="AA21">
        <v>21</v>
      </c>
      <c r="AB21" s="34">
        <f>IF(E21=1,20,0)</f>
        <v>0</v>
      </c>
      <c r="AC21" s="34">
        <f>IF(E21=2,17,0)</f>
        <v>0</v>
      </c>
      <c r="AD21" s="34">
        <f>IF(E21=3,15,0)</f>
        <v>0</v>
      </c>
      <c r="AE21" s="34">
        <f>IF(E21=4,13,0)</f>
        <v>0</v>
      </c>
      <c r="AF21" s="34">
        <f>IF(E21=5,11,0)</f>
        <v>0</v>
      </c>
      <c r="AG21" s="34">
        <f>IF(E21=6,10,0)</f>
        <v>0</v>
      </c>
      <c r="AH21" s="34">
        <f>IF(E21=7,9,0)</f>
        <v>0</v>
      </c>
      <c r="AI21" s="34">
        <f>IF(E21=8,8,0)</f>
        <v>0</v>
      </c>
      <c r="AJ21" s="34">
        <f>IF(E21=9,7,0)</f>
        <v>0</v>
      </c>
      <c r="AK21" s="34">
        <f>IF(E21=10,6,0)</f>
        <v>0</v>
      </c>
      <c r="AL21" s="34">
        <f>IF(E21=11,5,0)</f>
        <v>0</v>
      </c>
      <c r="AM21" s="34">
        <f>IF(E21=12,4,0)</f>
        <v>0</v>
      </c>
      <c r="AN21" s="34">
        <f>IF(E21=13,3,0)</f>
        <v>0</v>
      </c>
      <c r="AO21" s="34">
        <f>IF(E21=14,2,0)</f>
        <v>0</v>
      </c>
      <c r="AP21" s="34">
        <f>IF(E21=15,1,0)</f>
        <v>0</v>
      </c>
      <c r="AQ21" s="22">
        <v>10</v>
      </c>
      <c r="AR21" s="22"/>
      <c r="AS21" s="22"/>
      <c r="AT21" s="22"/>
      <c r="AU21" s="22"/>
      <c r="AV21" s="22"/>
      <c r="AW21" s="22"/>
      <c r="AX21" s="23">
        <f>AQ21+AR21+AS21+AT21+AU21+AV21+AW21</f>
        <v>10</v>
      </c>
    </row>
    <row r="22" spans="1:50" ht="18">
      <c r="A22" s="7">
        <f t="shared" si="1"/>
        <v>20</v>
      </c>
      <c r="B22" s="8" t="s">
        <v>77</v>
      </c>
      <c r="C22" s="38" t="s">
        <v>142</v>
      </c>
      <c r="F22" s="17" t="s">
        <v>149</v>
      </c>
      <c r="AQ22" s="22"/>
      <c r="AR22" s="22"/>
      <c r="AS22" s="22">
        <v>8</v>
      </c>
      <c r="AT22" s="22"/>
      <c r="AU22" s="22"/>
      <c r="AV22" s="22"/>
      <c r="AW22" s="22"/>
      <c r="AX22" s="23">
        <f>AQ22+AR22+AS22+AT22+AU22+AV22+AW22</f>
        <v>8</v>
      </c>
    </row>
    <row r="23" spans="1:50" ht="18.75">
      <c r="A23" s="7">
        <f t="shared" si="1"/>
        <v>21</v>
      </c>
      <c r="B23" s="8" t="s">
        <v>40</v>
      </c>
      <c r="C23" s="38" t="s">
        <v>95</v>
      </c>
      <c r="D23" s="42" t="s">
        <v>45</v>
      </c>
      <c r="E23" s="43">
        <f>COUNTIF(F$3:F23,F23)</f>
        <v>21</v>
      </c>
      <c r="F23" s="17" t="s">
        <v>149</v>
      </c>
      <c r="G23" s="44">
        <f>SUM(I23:O23)</f>
        <v>6895</v>
      </c>
      <c r="H23" s="11" t="str">
        <f>CONCATENATE(E23,"º-",F23)</f>
        <v>21º-T5-A</v>
      </c>
      <c r="I23" s="30">
        <f>SUM(P23*155,Q23)</f>
        <v>1582</v>
      </c>
      <c r="J23" s="30">
        <f>SUM(R23*155,S23)</f>
        <v>1018</v>
      </c>
      <c r="K23" s="30">
        <f>SUM(T23*196,U23)</f>
        <v>426</v>
      </c>
      <c r="L23" s="30">
        <f>SUM(V23*196,W23)</f>
        <v>1409</v>
      </c>
      <c r="M23" s="30">
        <f>SUM(X23*135,Y23)</f>
        <v>1464</v>
      </c>
      <c r="N23" s="30">
        <f>SUM(Z23*135,AA23)</f>
        <v>996</v>
      </c>
      <c r="O23" s="32"/>
      <c r="P23">
        <v>10</v>
      </c>
      <c r="Q23">
        <v>32</v>
      </c>
      <c r="R23">
        <v>6</v>
      </c>
      <c r="S23">
        <v>88</v>
      </c>
      <c r="T23">
        <v>2</v>
      </c>
      <c r="U23">
        <v>34</v>
      </c>
      <c r="V23">
        <v>7</v>
      </c>
      <c r="W23">
        <v>37</v>
      </c>
      <c r="X23">
        <v>10</v>
      </c>
      <c r="Y23">
        <v>114</v>
      </c>
      <c r="Z23">
        <v>7</v>
      </c>
      <c r="AA23">
        <v>51</v>
      </c>
      <c r="AB23" s="34">
        <f>IF(E23=1,20,0)</f>
        <v>0</v>
      </c>
      <c r="AC23" s="34">
        <f>IF(E23=2,17,0)</f>
        <v>0</v>
      </c>
      <c r="AD23" s="34">
        <f>IF(E23=3,15,0)</f>
        <v>0</v>
      </c>
      <c r="AE23" s="34">
        <f>IF(E23=4,13,0)</f>
        <v>0</v>
      </c>
      <c r="AF23" s="34">
        <f>IF(E23=5,11,0)</f>
        <v>0</v>
      </c>
      <c r="AG23" s="34">
        <f>IF(E23=6,10,0)</f>
        <v>0</v>
      </c>
      <c r="AH23" s="34">
        <f>IF(E23=7,9,0)</f>
        <v>0</v>
      </c>
      <c r="AI23" s="34">
        <f>IF(E23=8,8,0)</f>
        <v>0</v>
      </c>
      <c r="AJ23" s="34">
        <f>IF(E23=9,7,0)</f>
        <v>0</v>
      </c>
      <c r="AK23" s="34">
        <f>IF(E23=10,6,0)</f>
        <v>0</v>
      </c>
      <c r="AL23" s="34">
        <f>IF(E23=11,5,0)</f>
        <v>0</v>
      </c>
      <c r="AM23" s="34">
        <f>IF(E23=12,4,0)</f>
        <v>0</v>
      </c>
      <c r="AN23" s="34">
        <f>IF(E23=13,3,0)</f>
        <v>0</v>
      </c>
      <c r="AO23" s="34">
        <f>IF(E23=14,2,0)</f>
        <v>0</v>
      </c>
      <c r="AP23" s="34">
        <f>IF(E23=15,1,0)</f>
        <v>0</v>
      </c>
      <c r="AQ23" s="22">
        <v>4</v>
      </c>
      <c r="AR23" s="22">
        <v>3</v>
      </c>
      <c r="AS23" s="22"/>
      <c r="AT23" s="22"/>
      <c r="AU23" s="22"/>
      <c r="AV23" s="22"/>
      <c r="AW23" s="22"/>
      <c r="AX23" s="23">
        <f>AQ23+AR23+AS23+AT23+AU23+AV23+AW23</f>
        <v>7</v>
      </c>
    </row>
    <row r="24" spans="1:50" ht="18.75">
      <c r="A24" s="7">
        <f t="shared" si="1"/>
        <v>22</v>
      </c>
      <c r="B24" s="8" t="s">
        <v>27</v>
      </c>
      <c r="C24" s="40" t="s">
        <v>140</v>
      </c>
      <c r="D24" s="42"/>
      <c r="E24" s="43"/>
      <c r="F24" s="17" t="s">
        <v>149</v>
      </c>
      <c r="G24" s="44"/>
      <c r="H24" s="11"/>
      <c r="I24" s="30"/>
      <c r="J24" s="30"/>
      <c r="K24" s="30"/>
      <c r="L24" s="30"/>
      <c r="M24" s="30"/>
      <c r="N24" s="30"/>
      <c r="O24" s="32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22">
        <v>6</v>
      </c>
      <c r="AR24" s="22"/>
      <c r="AS24" s="22"/>
      <c r="AT24" s="22"/>
      <c r="AU24" s="22"/>
      <c r="AV24" s="22"/>
      <c r="AW24" s="22"/>
      <c r="AX24" s="23">
        <f>AQ24+AR24+AS24+AT24+AU24+AV24+AW24</f>
        <v>6</v>
      </c>
    </row>
    <row r="25" spans="1:50" ht="18">
      <c r="A25" s="7">
        <f t="shared" si="1"/>
        <v>23</v>
      </c>
      <c r="B25" s="8" t="s">
        <v>77</v>
      </c>
      <c r="C25" s="37" t="s">
        <v>105</v>
      </c>
      <c r="F25" s="17" t="s">
        <v>149</v>
      </c>
      <c r="AQ25" s="22"/>
      <c r="AR25" s="22"/>
      <c r="AS25" s="22">
        <v>6</v>
      </c>
      <c r="AT25" s="22"/>
      <c r="AU25" s="22"/>
      <c r="AV25" s="22"/>
      <c r="AW25" s="22"/>
      <c r="AX25" s="23">
        <f>AQ25+AR25+AS25+AT25+AU25+AV25+AW25</f>
        <v>6</v>
      </c>
    </row>
    <row r="26" spans="1:50" ht="18.75">
      <c r="A26" s="7">
        <f t="shared" si="1"/>
        <v>24</v>
      </c>
      <c r="B26" s="8" t="s">
        <v>102</v>
      </c>
      <c r="C26" s="37" t="s">
        <v>114</v>
      </c>
      <c r="D26" s="42" t="s">
        <v>45</v>
      </c>
      <c r="E26" s="43">
        <f>COUNTIF(F$3:F26,F26)</f>
        <v>24</v>
      </c>
      <c r="F26" s="17" t="s">
        <v>149</v>
      </c>
      <c r="G26" s="44">
        <f>SUM(I26:O26)</f>
        <v>7883</v>
      </c>
      <c r="H26" s="11" t="str">
        <f>CONCATENATE(E26,"º-",F26)</f>
        <v>24º-T5-A</v>
      </c>
      <c r="I26" s="30">
        <f>SUM(P26*155,Q26)</f>
        <v>1210</v>
      </c>
      <c r="J26" s="30">
        <f>SUM(R26*155,S26)</f>
        <v>1248</v>
      </c>
      <c r="K26" s="30">
        <f>SUM(T26*196,U26)</f>
        <v>1375</v>
      </c>
      <c r="L26" s="30">
        <f>SUM(V26*196,W26)</f>
        <v>1357</v>
      </c>
      <c r="M26" s="30">
        <f>SUM(X26*135,Y26)</f>
        <v>1264</v>
      </c>
      <c r="N26" s="30">
        <f>SUM(Z26*135,AA26)</f>
        <v>1429</v>
      </c>
      <c r="O26" s="32"/>
      <c r="P26">
        <v>7</v>
      </c>
      <c r="Q26">
        <v>125</v>
      </c>
      <c r="R26">
        <v>8</v>
      </c>
      <c r="S26">
        <v>8</v>
      </c>
      <c r="T26">
        <v>7</v>
      </c>
      <c r="U26">
        <v>3</v>
      </c>
      <c r="V26">
        <v>6</v>
      </c>
      <c r="W26">
        <v>181</v>
      </c>
      <c r="X26">
        <v>9</v>
      </c>
      <c r="Y26">
        <v>49</v>
      </c>
      <c r="Z26">
        <v>10</v>
      </c>
      <c r="AA26">
        <v>79</v>
      </c>
      <c r="AB26" s="34">
        <f>IF(E26=1,20,0)</f>
        <v>0</v>
      </c>
      <c r="AC26" s="34">
        <f>IF(E26=2,17,0)</f>
        <v>0</v>
      </c>
      <c r="AD26" s="34">
        <f>IF(E26=3,15,0)</f>
        <v>0</v>
      </c>
      <c r="AE26" s="34">
        <f>IF(E26=4,13,0)</f>
        <v>0</v>
      </c>
      <c r="AF26" s="34">
        <f>IF(E26=5,11,0)</f>
        <v>0</v>
      </c>
      <c r="AG26" s="34">
        <f>IF(E26=6,10,0)</f>
        <v>0</v>
      </c>
      <c r="AH26" s="34">
        <f>IF(E26=7,9,0)</f>
        <v>0</v>
      </c>
      <c r="AI26" s="34">
        <f>IF(E26=8,8,0)</f>
        <v>0</v>
      </c>
      <c r="AJ26" s="34">
        <f>IF(E26=9,7,0)</f>
        <v>0</v>
      </c>
      <c r="AK26" s="34">
        <f>IF(E26=10,6,0)</f>
        <v>0</v>
      </c>
      <c r="AL26" s="34">
        <f>IF(E26=11,5,0)</f>
        <v>0</v>
      </c>
      <c r="AM26" s="34">
        <f>IF(E26=12,4,0)</f>
        <v>0</v>
      </c>
      <c r="AN26" s="34">
        <f>IF(E26=13,3,0)</f>
        <v>0</v>
      </c>
      <c r="AO26" s="34">
        <f>IF(E26=14,2,0)</f>
        <v>0</v>
      </c>
      <c r="AP26" s="34">
        <f>IF(E26=15,1,0)</f>
        <v>0</v>
      </c>
      <c r="AQ26" s="22">
        <v>5</v>
      </c>
      <c r="AR26" s="22"/>
      <c r="AS26" s="22"/>
      <c r="AT26" s="22"/>
      <c r="AU26" s="22"/>
      <c r="AV26" s="22"/>
      <c r="AW26" s="22"/>
      <c r="AX26" s="23">
        <f>AQ26+AR26+AS26+AT26+AU26+AV26+AW26</f>
        <v>5</v>
      </c>
    </row>
    <row r="27" spans="1:50" ht="18">
      <c r="A27" s="7">
        <f t="shared" si="1"/>
        <v>25</v>
      </c>
      <c r="B27" s="8" t="s">
        <v>188</v>
      </c>
      <c r="C27" s="37" t="s">
        <v>196</v>
      </c>
      <c r="F27" s="17" t="s">
        <v>149</v>
      </c>
      <c r="AQ27" s="22"/>
      <c r="AR27" s="22"/>
      <c r="AS27" s="22">
        <v>3</v>
      </c>
      <c r="AT27" s="22"/>
      <c r="AU27" s="22"/>
      <c r="AV27" s="22"/>
      <c r="AW27" s="22"/>
      <c r="AX27" s="23">
        <f>AQ27+AR27+AS27+AT27+AU27+AV27+AW27</f>
        <v>3</v>
      </c>
    </row>
    <row r="28" spans="1:50" ht="18">
      <c r="A28" s="7">
        <f t="shared" si="1"/>
        <v>26</v>
      </c>
      <c r="B28" s="8" t="s">
        <v>27</v>
      </c>
      <c r="C28" s="37" t="s">
        <v>140</v>
      </c>
      <c r="F28" s="17" t="s">
        <v>149</v>
      </c>
      <c r="AQ28" s="22"/>
      <c r="AR28" s="22">
        <v>2</v>
      </c>
      <c r="AS28" s="22"/>
      <c r="AT28" s="22"/>
      <c r="AU28" s="22"/>
      <c r="AV28" s="22"/>
      <c r="AW28" s="22"/>
      <c r="AX28" s="23">
        <f>AQ28+AR28+AS28+AT28+AU28+AV28+AW28</f>
        <v>2</v>
      </c>
    </row>
    <row r="29" spans="1:50" ht="18">
      <c r="A29" s="7">
        <f t="shared" si="1"/>
        <v>27</v>
      </c>
      <c r="B29" s="8" t="s">
        <v>185</v>
      </c>
      <c r="C29" s="37" t="s">
        <v>98</v>
      </c>
      <c r="F29" s="17" t="s">
        <v>149</v>
      </c>
      <c r="AQ29" s="22"/>
      <c r="AR29" s="22"/>
      <c r="AS29" s="22">
        <v>2</v>
      </c>
      <c r="AT29" s="22"/>
      <c r="AU29" s="22"/>
      <c r="AV29" s="22"/>
      <c r="AW29" s="22"/>
      <c r="AX29" s="23">
        <f>AQ29+AR29+AS29+AT29+AU29+AV29+AW29</f>
        <v>2</v>
      </c>
    </row>
    <row r="30" spans="1:50" ht="18">
      <c r="A30" s="7">
        <f t="shared" si="1"/>
        <v>28</v>
      </c>
      <c r="B30" s="8" t="s">
        <v>88</v>
      </c>
      <c r="C30" s="38" t="s">
        <v>47</v>
      </c>
      <c r="F30" s="17" t="s">
        <v>149</v>
      </c>
      <c r="AQ30" s="22"/>
      <c r="AR30" s="22">
        <v>1</v>
      </c>
      <c r="AS30" s="22"/>
      <c r="AT30" s="22"/>
      <c r="AU30" s="22"/>
      <c r="AV30" s="22"/>
      <c r="AW30" s="22"/>
      <c r="AX30" s="23">
        <f>AQ30+AR30+AS30+AT30+AU30+AV30+AW30</f>
        <v>1</v>
      </c>
    </row>
    <row r="31" spans="1:50" ht="18">
      <c r="A31" s="7">
        <f t="shared" si="1"/>
        <v>29</v>
      </c>
      <c r="B31" s="8" t="s">
        <v>128</v>
      </c>
      <c r="C31" s="38" t="s">
        <v>127</v>
      </c>
      <c r="F31" s="17" t="s">
        <v>149</v>
      </c>
      <c r="AQ31" s="22"/>
      <c r="AR31" s="22">
        <v>0</v>
      </c>
      <c r="AS31" s="22"/>
      <c r="AT31" s="22"/>
      <c r="AU31" s="22"/>
      <c r="AV31" s="22"/>
      <c r="AW31" s="22"/>
      <c r="AX31" s="23">
        <f>AQ31+AR31+AS31+AT31+AU31+AV31+AW31</f>
        <v>0</v>
      </c>
    </row>
    <row r="32" spans="1:50" ht="18">
      <c r="A32" s="7">
        <f>+A31+1</f>
        <v>30</v>
      </c>
      <c r="B32" s="8"/>
      <c r="C32" s="37"/>
      <c r="F32" s="17" t="s">
        <v>149</v>
      </c>
      <c r="AQ32" s="22"/>
      <c r="AR32" s="22"/>
      <c r="AS32" s="22"/>
      <c r="AT32" s="22"/>
      <c r="AU32" s="22"/>
      <c r="AV32" s="22"/>
      <c r="AW32" s="22"/>
      <c r="AX32" s="23">
        <f>AQ32+AR32+AS32+AT32+AU32+AV32+AW32</f>
        <v>0</v>
      </c>
    </row>
    <row r="33" spans="1:50" ht="18">
      <c r="A33" s="7">
        <f t="shared" si="1"/>
        <v>31</v>
      </c>
      <c r="B33" s="8"/>
      <c r="C33" s="36"/>
      <c r="F33" s="17" t="s">
        <v>149</v>
      </c>
      <c r="AQ33" s="22"/>
      <c r="AR33" s="22"/>
      <c r="AS33" s="22"/>
      <c r="AT33" s="22"/>
      <c r="AU33" s="22"/>
      <c r="AV33" s="22"/>
      <c r="AW33" s="22"/>
      <c r="AX33" s="23">
        <f>AQ33+AR33+AS33+AT33+AU33+AV33+AW33</f>
        <v>0</v>
      </c>
    </row>
    <row r="34" spans="1:50" ht="18">
      <c r="A34" s="7">
        <f t="shared" si="1"/>
        <v>32</v>
      </c>
      <c r="B34" s="8"/>
      <c r="C34" s="36"/>
      <c r="F34" s="17" t="s">
        <v>149</v>
      </c>
      <c r="AQ34" s="22"/>
      <c r="AR34" s="22"/>
      <c r="AS34" s="22"/>
      <c r="AT34" s="22"/>
      <c r="AU34" s="22"/>
      <c r="AV34" s="22"/>
      <c r="AW34" s="22"/>
      <c r="AX34" s="23">
        <f>AQ34+AR34+AS34+AT34+AU34+AV34+AW34</f>
        <v>0</v>
      </c>
    </row>
    <row r="35" spans="1:50" ht="18">
      <c r="A35" s="7">
        <f t="shared" si="1"/>
        <v>33</v>
      </c>
      <c r="B35" s="8"/>
      <c r="C35" s="37"/>
      <c r="F35" s="17" t="s">
        <v>149</v>
      </c>
      <c r="AQ35" s="22"/>
      <c r="AR35" s="22"/>
      <c r="AS35" s="22"/>
      <c r="AT35" s="22"/>
      <c r="AU35" s="22"/>
      <c r="AV35" s="22"/>
      <c r="AW35" s="22"/>
      <c r="AX35" s="23">
        <f>AQ35+AR35+AS35+AT35+AU35+AV35+AW35</f>
        <v>0</v>
      </c>
    </row>
    <row r="36" spans="1:50" ht="18">
      <c r="A36" s="7">
        <f t="shared" si="1"/>
        <v>34</v>
      </c>
      <c r="B36" s="8"/>
      <c r="C36" s="37"/>
      <c r="F36" s="17" t="s">
        <v>149</v>
      </c>
      <c r="AQ36" s="22"/>
      <c r="AR36" s="22"/>
      <c r="AS36" s="22"/>
      <c r="AT36" s="22"/>
      <c r="AU36" s="22"/>
      <c r="AV36" s="22"/>
      <c r="AW36" s="22"/>
      <c r="AX36" s="23">
        <f>AQ36+AR36+AS36+AT36+AU36+AV36+AW36</f>
        <v>0</v>
      </c>
    </row>
    <row r="37" spans="1:50" ht="18">
      <c r="A37" s="7">
        <f t="shared" si="1"/>
        <v>35</v>
      </c>
      <c r="B37" s="8"/>
      <c r="C37" s="37"/>
      <c r="F37" s="17" t="s">
        <v>149</v>
      </c>
      <c r="AQ37" s="22"/>
      <c r="AR37" s="22"/>
      <c r="AS37" s="22"/>
      <c r="AT37" s="22"/>
      <c r="AU37" s="22"/>
      <c r="AV37" s="22"/>
      <c r="AW37" s="22"/>
      <c r="AX37" s="23">
        <f>AQ37+AR37+AS37+AT37+AU37+AV37+AW37</f>
        <v>0</v>
      </c>
    </row>
    <row r="38" spans="1:50" ht="18">
      <c r="A38" s="7">
        <f t="shared" si="1"/>
        <v>36</v>
      </c>
      <c r="B38" s="8"/>
      <c r="C38" s="37"/>
      <c r="F38" s="17" t="s">
        <v>149</v>
      </c>
      <c r="AQ38" s="22"/>
      <c r="AR38" s="22"/>
      <c r="AS38" s="22"/>
      <c r="AT38" s="22"/>
      <c r="AU38" s="22"/>
      <c r="AV38" s="22"/>
      <c r="AW38" s="22"/>
      <c r="AX38" s="23">
        <f>AQ38+AR38+AS38+AT38+AU38+AV38+AW38</f>
        <v>0</v>
      </c>
    </row>
    <row r="39" spans="1:50" ht="18">
      <c r="A39" s="7">
        <f t="shared" si="1"/>
        <v>37</v>
      </c>
      <c r="B39" s="8"/>
      <c r="C39" s="37"/>
      <c r="F39" s="17" t="s">
        <v>149</v>
      </c>
      <c r="AQ39" s="22"/>
      <c r="AR39" s="22"/>
      <c r="AS39" s="22"/>
      <c r="AT39" s="22"/>
      <c r="AU39" s="22"/>
      <c r="AV39" s="22"/>
      <c r="AW39" s="22"/>
      <c r="AX39" s="23">
        <f>AQ39+AR39+AS39+AT39+AU39+AV39+AW39</f>
        <v>0</v>
      </c>
    </row>
    <row r="40" spans="1:50" ht="18">
      <c r="A40" s="7">
        <f t="shared" si="1"/>
        <v>38</v>
      </c>
      <c r="B40" s="8"/>
      <c r="C40" s="37"/>
      <c r="F40" s="17" t="s">
        <v>149</v>
      </c>
      <c r="AQ40" s="22"/>
      <c r="AR40" s="22"/>
      <c r="AS40" s="22"/>
      <c r="AT40" s="22"/>
      <c r="AU40" s="22"/>
      <c r="AV40" s="22"/>
      <c r="AW40" s="22"/>
      <c r="AX40" s="23">
        <f>AQ40+AR40+AS40+AT40+AU40+AV40+AW40</f>
        <v>0</v>
      </c>
    </row>
    <row r="41" spans="1:50" ht="18">
      <c r="A41" s="7">
        <f t="shared" si="1"/>
        <v>39</v>
      </c>
      <c r="B41" s="8"/>
      <c r="C41" s="37"/>
      <c r="F41" s="17" t="s">
        <v>149</v>
      </c>
      <c r="AQ41" s="22"/>
      <c r="AR41" s="22"/>
      <c r="AS41" s="22"/>
      <c r="AT41" s="22"/>
      <c r="AU41" s="22"/>
      <c r="AV41" s="22"/>
      <c r="AW41" s="22"/>
      <c r="AX41" s="23">
        <f>AQ41+AR41+AS41+AT41+AU41+AV41+AW41</f>
        <v>0</v>
      </c>
    </row>
    <row r="42" spans="1:50" ht="18">
      <c r="A42" s="7">
        <f t="shared" si="1"/>
        <v>40</v>
      </c>
      <c r="B42" s="8"/>
      <c r="C42" s="37"/>
      <c r="F42" s="17" t="s">
        <v>149</v>
      </c>
      <c r="AQ42" s="22"/>
      <c r="AR42" s="22"/>
      <c r="AS42" s="22"/>
      <c r="AT42" s="22"/>
      <c r="AU42" s="22"/>
      <c r="AV42" s="22"/>
      <c r="AW42" s="22"/>
      <c r="AX42" s="23">
        <f>AQ42+AR42+AS42+AT42+AU42+AV42+AW42</f>
        <v>0</v>
      </c>
    </row>
    <row r="43" spans="1:50" ht="18">
      <c r="A43" s="7">
        <f t="shared" si="1"/>
        <v>41</v>
      </c>
      <c r="B43" s="8"/>
      <c r="C43" s="37"/>
      <c r="F43" s="17" t="s">
        <v>149</v>
      </c>
      <c r="AQ43" s="22"/>
      <c r="AR43" s="22"/>
      <c r="AS43" s="22"/>
      <c r="AT43" s="22"/>
      <c r="AU43" s="22"/>
      <c r="AV43" s="22"/>
      <c r="AW43" s="22"/>
      <c r="AX43" s="23">
        <f>AQ43+AR43+AS43+AT43+AU43+AV43+AW43</f>
        <v>0</v>
      </c>
    </row>
    <row r="44" spans="1:50" ht="18">
      <c r="A44" s="7">
        <f t="shared" si="1"/>
        <v>42</v>
      </c>
      <c r="B44" s="8"/>
      <c r="C44" s="37"/>
      <c r="F44" s="17" t="s">
        <v>149</v>
      </c>
      <c r="AQ44" s="22"/>
      <c r="AR44" s="22"/>
      <c r="AS44" s="22"/>
      <c r="AT44" s="22"/>
      <c r="AU44" s="22"/>
      <c r="AV44" s="22"/>
      <c r="AW44" s="22"/>
      <c r="AX44" s="23">
        <f>AQ44+AR44+AS44+AT44+AU44+AV44+AW44</f>
        <v>0</v>
      </c>
    </row>
    <row r="45" spans="1:50" ht="18">
      <c r="A45" s="7">
        <f t="shared" si="1"/>
        <v>43</v>
      </c>
      <c r="B45" s="8"/>
      <c r="C45" s="37"/>
      <c r="F45" s="17" t="s">
        <v>149</v>
      </c>
      <c r="AQ45" s="22"/>
      <c r="AR45" s="22"/>
      <c r="AS45" s="22"/>
      <c r="AT45" s="22"/>
      <c r="AU45" s="22"/>
      <c r="AV45" s="22"/>
      <c r="AW45" s="22"/>
      <c r="AX45" s="23">
        <f>AQ45+AR45+AS45+AT45+AU45+AV45+AW45</f>
        <v>0</v>
      </c>
    </row>
    <row r="46" spans="1:50" ht="18">
      <c r="A46" s="7">
        <f t="shared" si="1"/>
        <v>44</v>
      </c>
      <c r="B46" s="8"/>
      <c r="C46" s="37"/>
      <c r="F46" s="17" t="s">
        <v>149</v>
      </c>
      <c r="AQ46" s="22"/>
      <c r="AR46" s="22"/>
      <c r="AS46" s="22"/>
      <c r="AT46" s="22"/>
      <c r="AU46" s="22"/>
      <c r="AV46" s="22"/>
      <c r="AW46" s="22"/>
      <c r="AX46" s="23">
        <f>AQ46+AR46+AS46+AT46+AU46+AV46+AW46</f>
        <v>0</v>
      </c>
    </row>
    <row r="47" spans="1:50" ht="18">
      <c r="A47" s="7">
        <f t="shared" si="1"/>
        <v>45</v>
      </c>
      <c r="B47" s="8"/>
      <c r="C47" s="37"/>
      <c r="F47" s="17" t="s">
        <v>149</v>
      </c>
      <c r="AQ47" s="22"/>
      <c r="AR47" s="22"/>
      <c r="AS47" s="22"/>
      <c r="AT47" s="22"/>
      <c r="AU47" s="22"/>
      <c r="AV47" s="22"/>
      <c r="AW47" s="22"/>
      <c r="AX47" s="23">
        <f>AQ47+AR47+AS47+AT47+AU47+AV47+AW47</f>
        <v>0</v>
      </c>
    </row>
    <row r="48" spans="1:50" ht="18">
      <c r="A48" s="7">
        <f t="shared" si="1"/>
        <v>46</v>
      </c>
      <c r="B48" s="8"/>
      <c r="C48" s="38"/>
      <c r="F48" s="17" t="s">
        <v>149</v>
      </c>
      <c r="AQ48" s="22"/>
      <c r="AR48" s="22"/>
      <c r="AS48" s="22"/>
      <c r="AT48" s="22"/>
      <c r="AU48" s="22"/>
      <c r="AV48" s="22"/>
      <c r="AW48" s="22"/>
      <c r="AX48" s="23">
        <f>AQ48+AR48+AS48+AT48+AU48+AV48+AW48</f>
        <v>0</v>
      </c>
    </row>
    <row r="49" spans="1:50" ht="18">
      <c r="A49" s="7">
        <f t="shared" si="1"/>
        <v>47</v>
      </c>
      <c r="B49" s="8"/>
      <c r="C49" s="38"/>
      <c r="F49" s="17" t="s">
        <v>149</v>
      </c>
      <c r="AQ49" s="22"/>
      <c r="AR49" s="22"/>
      <c r="AS49" s="22"/>
      <c r="AT49" s="22"/>
      <c r="AU49" s="22"/>
      <c r="AV49" s="22"/>
      <c r="AW49" s="22"/>
      <c r="AX49" s="23">
        <f>AQ49+AR49+AS49+AT49+AU49+AV49+AW49</f>
        <v>0</v>
      </c>
    </row>
    <row r="50" spans="1:50" ht="18">
      <c r="A50" s="7">
        <f t="shared" si="1"/>
        <v>48</v>
      </c>
      <c r="B50" s="8"/>
      <c r="C50" s="37"/>
      <c r="F50" s="17" t="s">
        <v>149</v>
      </c>
      <c r="AQ50" s="22"/>
      <c r="AR50" s="22"/>
      <c r="AS50" s="22"/>
      <c r="AT50" s="22"/>
      <c r="AU50" s="22"/>
      <c r="AV50" s="22"/>
      <c r="AW50" s="22"/>
      <c r="AX50" s="23">
        <f>AQ50+AR50+AS50+AT50+AU50+AV50+AW50</f>
        <v>0</v>
      </c>
    </row>
    <row r="51" spans="1:50" ht="18">
      <c r="A51" s="7">
        <f t="shared" si="1"/>
        <v>49</v>
      </c>
      <c r="B51" s="8"/>
      <c r="C51" s="37"/>
      <c r="F51" s="17" t="s">
        <v>149</v>
      </c>
      <c r="AQ51" s="22"/>
      <c r="AR51" s="22"/>
      <c r="AS51" s="22"/>
      <c r="AT51" s="22"/>
      <c r="AU51" s="22"/>
      <c r="AV51" s="22"/>
      <c r="AW51" s="22"/>
      <c r="AX51" s="23">
        <f>AQ51+AR51+AS51+AT51+AU51+AV51+AW51</f>
        <v>0</v>
      </c>
    </row>
    <row r="52" spans="1:50" ht="18">
      <c r="A52" s="7">
        <f t="shared" si="1"/>
        <v>50</v>
      </c>
      <c r="B52" s="8"/>
      <c r="C52" s="37"/>
      <c r="F52" s="17" t="s">
        <v>149</v>
      </c>
      <c r="AQ52" s="22"/>
      <c r="AR52" s="22"/>
      <c r="AS52" s="22"/>
      <c r="AT52" s="22"/>
      <c r="AU52" s="22"/>
      <c r="AV52" s="22"/>
      <c r="AW52" s="22"/>
      <c r="AX52" s="23">
        <f>AQ52+AR52+AS52+AT52+AU52+AV52+AW52</f>
        <v>0</v>
      </c>
    </row>
    <row r="53" spans="1:50" ht="18">
      <c r="A53" s="7">
        <f t="shared" si="1"/>
        <v>51</v>
      </c>
      <c r="B53" s="8"/>
      <c r="C53" s="37"/>
      <c r="F53" s="17" t="s">
        <v>149</v>
      </c>
      <c r="AQ53" s="22"/>
      <c r="AR53" s="22"/>
      <c r="AS53" s="22"/>
      <c r="AT53" s="22"/>
      <c r="AU53" s="22"/>
      <c r="AV53" s="22"/>
      <c r="AW53" s="22"/>
      <c r="AX53" s="23">
        <f>AQ53+AR53+AS53+AT53+AU53+AV53+AW53</f>
        <v>0</v>
      </c>
    </row>
    <row r="54" spans="1:50" ht="18">
      <c r="A54" s="7">
        <f t="shared" si="1"/>
        <v>52</v>
      </c>
      <c r="B54" s="8"/>
      <c r="C54" s="37"/>
      <c r="F54" s="17" t="s">
        <v>149</v>
      </c>
      <c r="AQ54" s="22"/>
      <c r="AR54" s="22"/>
      <c r="AS54" s="22"/>
      <c r="AT54" s="22"/>
      <c r="AU54" s="22"/>
      <c r="AV54" s="22"/>
      <c r="AW54" s="22"/>
      <c r="AX54" s="23">
        <f>AQ54+AR54+AS54+AT54+AU54+AV54+AW54</f>
        <v>0</v>
      </c>
    </row>
    <row r="55" spans="1:50" ht="18">
      <c r="A55" s="7">
        <f t="shared" si="1"/>
        <v>53</v>
      </c>
      <c r="B55" s="8"/>
      <c r="C55" s="37"/>
      <c r="F55" s="17" t="s">
        <v>149</v>
      </c>
      <c r="AQ55" s="22"/>
      <c r="AR55" s="22"/>
      <c r="AS55" s="22"/>
      <c r="AT55" s="22"/>
      <c r="AU55" s="22"/>
      <c r="AV55" s="22"/>
      <c r="AW55" s="22"/>
      <c r="AX55" s="23">
        <f>AQ55+AR55+AS55+AT55+AU55+AV55+AW55</f>
        <v>0</v>
      </c>
    </row>
    <row r="56" spans="1:50" ht="18">
      <c r="A56" s="7">
        <f t="shared" si="1"/>
        <v>54</v>
      </c>
      <c r="B56" s="8"/>
      <c r="C56" s="37"/>
      <c r="F56" s="17" t="s">
        <v>149</v>
      </c>
      <c r="AQ56" s="22"/>
      <c r="AR56" s="22"/>
      <c r="AS56" s="22"/>
      <c r="AT56" s="22"/>
      <c r="AU56" s="22"/>
      <c r="AV56" s="22"/>
      <c r="AW56" s="22"/>
      <c r="AX56" s="23">
        <f>AQ56+AR56+AS56+AT56+AU56+AV56+AW56</f>
        <v>0</v>
      </c>
    </row>
    <row r="57" spans="1:50" ht="18">
      <c r="A57" s="7">
        <f t="shared" si="1"/>
        <v>55</v>
      </c>
      <c r="B57" s="8"/>
      <c r="C57" s="37"/>
      <c r="F57" s="17" t="s">
        <v>149</v>
      </c>
      <c r="AQ57" s="22"/>
      <c r="AR57" s="22"/>
      <c r="AS57" s="22"/>
      <c r="AT57" s="22"/>
      <c r="AU57" s="22"/>
      <c r="AV57" s="22"/>
      <c r="AW57" s="22"/>
      <c r="AX57" s="23">
        <f>AQ57+AR57+AS57+AT57+AU57+AV57+AW57</f>
        <v>0</v>
      </c>
    </row>
    <row r="58" spans="1:50" ht="18">
      <c r="A58" s="7">
        <f t="shared" si="1"/>
        <v>56</v>
      </c>
      <c r="B58" s="8"/>
      <c r="C58" s="37"/>
      <c r="F58" s="17" t="s">
        <v>149</v>
      </c>
      <c r="AQ58" s="22"/>
      <c r="AR58" s="22"/>
      <c r="AS58" s="22"/>
      <c r="AT58" s="22"/>
      <c r="AU58" s="22"/>
      <c r="AV58" s="22"/>
      <c r="AW58" s="22"/>
      <c r="AX58" s="23">
        <f>AQ58+AR58+AS58+AT58+AU58+AV58+AW58</f>
        <v>0</v>
      </c>
    </row>
  </sheetData>
  <sheetProtection/>
  <conditionalFormatting sqref="I3:N19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3:E19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2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0.57421875" style="0" bestFit="1" customWidth="1"/>
    <col min="2" max="2" width="21.28125" style="0" bestFit="1" customWidth="1"/>
    <col min="3" max="3" width="37.28125" style="0" customWidth="1"/>
    <col min="4" max="4" width="24.28125" style="0" hidden="1" customWidth="1"/>
    <col min="5" max="5" width="8.7109375" style="0" hidden="1" customWidth="1"/>
    <col min="6" max="6" width="11.140625" style="0" customWidth="1"/>
    <col min="7" max="7" width="10.140625" style="0" hidden="1" customWidth="1"/>
    <col min="8" max="8" width="0.13671875" style="0" hidden="1" customWidth="1"/>
    <col min="9" max="14" width="7.00390625" style="0" hidden="1" customWidth="1"/>
    <col min="15" max="15" width="6.7109375" style="0" hidden="1" customWidth="1"/>
    <col min="16" max="16" width="13.00390625" style="0" hidden="1" customWidth="1"/>
    <col min="17" max="17" width="10.8515625" style="0" hidden="1" customWidth="1"/>
    <col min="18" max="18" width="13.00390625" style="0" hidden="1" customWidth="1"/>
    <col min="19" max="19" width="10.8515625" style="0" hidden="1" customWidth="1"/>
    <col min="20" max="20" width="13.00390625" style="0" hidden="1" customWidth="1"/>
    <col min="21" max="21" width="10.8515625" style="0" hidden="1" customWidth="1"/>
    <col min="22" max="22" width="13.00390625" style="0" hidden="1" customWidth="1"/>
    <col min="23" max="23" width="10.8515625" style="0" hidden="1" customWidth="1"/>
    <col min="24" max="24" width="13.00390625" style="0" hidden="1" customWidth="1"/>
    <col min="25" max="25" width="10.8515625" style="0" hidden="1" customWidth="1"/>
    <col min="26" max="26" width="13.00390625" style="0" hidden="1" customWidth="1"/>
    <col min="27" max="27" width="10.8515625" style="0" hidden="1" customWidth="1"/>
    <col min="28" max="42" width="0.13671875" style="0" hidden="1" customWidth="1"/>
    <col min="43" max="44" width="14.57421875" style="0" bestFit="1" customWidth="1"/>
    <col min="45" max="48" width="13.7109375" style="0" bestFit="1" customWidth="1"/>
    <col min="49" max="49" width="6.7109375" style="0" bestFit="1" customWidth="1"/>
    <col min="50" max="50" width="9.7109375" style="0" bestFit="1" customWidth="1"/>
  </cols>
  <sheetData>
    <row r="1" ht="56.25" thickBot="1">
      <c r="A1" s="35" t="s">
        <v>150</v>
      </c>
    </row>
    <row r="2" spans="1:5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>
        <v>1</v>
      </c>
      <c r="AC2" s="5">
        <v>2</v>
      </c>
      <c r="AD2" s="5">
        <v>3</v>
      </c>
      <c r="AE2" s="5">
        <v>4</v>
      </c>
      <c r="AF2" s="5">
        <v>5</v>
      </c>
      <c r="AG2" s="5">
        <v>6</v>
      </c>
      <c r="AH2" s="5">
        <v>7</v>
      </c>
      <c r="AI2" s="5">
        <v>8</v>
      </c>
      <c r="AJ2" s="5">
        <v>9</v>
      </c>
      <c r="AK2" s="5">
        <v>10</v>
      </c>
      <c r="AL2" s="5">
        <v>11</v>
      </c>
      <c r="AM2" s="5">
        <v>12</v>
      </c>
      <c r="AN2" s="5">
        <v>13</v>
      </c>
      <c r="AO2" s="5">
        <v>14</v>
      </c>
      <c r="AP2" s="5">
        <v>15</v>
      </c>
      <c r="AQ2" s="6" t="s">
        <v>70</v>
      </c>
      <c r="AR2" s="21" t="s">
        <v>71</v>
      </c>
      <c r="AS2" s="21" t="s">
        <v>72</v>
      </c>
      <c r="AT2" s="21" t="s">
        <v>73</v>
      </c>
      <c r="AU2" s="21" t="s">
        <v>74</v>
      </c>
      <c r="AV2" s="21" t="s">
        <v>75</v>
      </c>
      <c r="AW2" s="21" t="s">
        <v>14</v>
      </c>
      <c r="AX2" s="21" t="s">
        <v>76</v>
      </c>
    </row>
    <row r="3" spans="1:50" ht="18.75">
      <c r="A3" s="7">
        <v>1</v>
      </c>
      <c r="B3" s="8" t="s">
        <v>88</v>
      </c>
      <c r="C3" s="37" t="s">
        <v>42</v>
      </c>
      <c r="D3" s="17" t="s">
        <v>44</v>
      </c>
      <c r="E3" s="9">
        <f>COUNTIF(F$3:F3,F3)</f>
        <v>1</v>
      </c>
      <c r="F3" s="17" t="s">
        <v>150</v>
      </c>
      <c r="G3" s="18">
        <f>SUM(I3:O3)</f>
        <v>10099</v>
      </c>
      <c r="H3" s="11" t="str">
        <f>CONCATENATE(E3,"º-",F3)</f>
        <v>1º-T5-B</v>
      </c>
      <c r="I3" s="12">
        <f>SUM(P3*155,Q3)</f>
        <v>1669</v>
      </c>
      <c r="J3" s="12">
        <f>SUM(R3*155,S3)</f>
        <v>1578</v>
      </c>
      <c r="K3" s="12">
        <f>SUM(T3*196,U3)</f>
        <v>1744</v>
      </c>
      <c r="L3" s="12">
        <f>SUM(V3*196,W3)</f>
        <v>1664</v>
      </c>
      <c r="M3" s="12">
        <f>SUM(X3*135,Y3)</f>
        <v>1757</v>
      </c>
      <c r="N3" s="12">
        <f>SUM(Z3*135,AA3)</f>
        <v>1687</v>
      </c>
      <c r="O3" s="19"/>
      <c r="P3">
        <v>10</v>
      </c>
      <c r="Q3">
        <v>119</v>
      </c>
      <c r="R3">
        <v>10</v>
      </c>
      <c r="S3">
        <v>28</v>
      </c>
      <c r="T3">
        <v>8</v>
      </c>
      <c r="U3">
        <v>176</v>
      </c>
      <c r="V3">
        <v>8</v>
      </c>
      <c r="W3">
        <v>96</v>
      </c>
      <c r="X3">
        <v>13</v>
      </c>
      <c r="Y3">
        <v>2</v>
      </c>
      <c r="Z3">
        <v>12</v>
      </c>
      <c r="AA3" s="14">
        <v>67</v>
      </c>
      <c r="AB3" s="15">
        <f>IF(E3=1,20,0)</f>
        <v>20</v>
      </c>
      <c r="AC3" s="15">
        <f>IF(E3=2,17,0)</f>
        <v>0</v>
      </c>
      <c r="AD3" s="15">
        <f>IF(E3=3,15,0)</f>
        <v>0</v>
      </c>
      <c r="AE3" s="15">
        <f>IF(E3=4,13,0)</f>
        <v>0</v>
      </c>
      <c r="AF3" s="15">
        <f>IF(E3=5,11,0)</f>
        <v>0</v>
      </c>
      <c r="AG3" s="15">
        <f>IF(E3=6,10,0)</f>
        <v>0</v>
      </c>
      <c r="AH3" s="15">
        <f>IF(E3=7,9,0)</f>
        <v>0</v>
      </c>
      <c r="AI3" s="15">
        <f>IF(E3=8,8,0)</f>
        <v>0</v>
      </c>
      <c r="AJ3" s="15">
        <f>IF(E3=9,7,0)</f>
        <v>0</v>
      </c>
      <c r="AK3" s="15">
        <f>IF(E3=10,6,0)</f>
        <v>0</v>
      </c>
      <c r="AL3" s="15">
        <f>IF(E3=11,5,0)</f>
        <v>0</v>
      </c>
      <c r="AM3" s="15">
        <f>IF(E3=12,4,0)</f>
        <v>0</v>
      </c>
      <c r="AN3" s="15">
        <f>IF(E3=13,3,0)</f>
        <v>0</v>
      </c>
      <c r="AO3" s="15">
        <f>IF(E3=14,2,0)</f>
        <v>0</v>
      </c>
      <c r="AP3" s="15">
        <f>IF(E3=15,1,0)</f>
        <v>0</v>
      </c>
      <c r="AQ3" s="16">
        <v>30</v>
      </c>
      <c r="AR3" s="22">
        <v>26</v>
      </c>
      <c r="AS3" s="22">
        <v>30</v>
      </c>
      <c r="AT3" s="22"/>
      <c r="AU3" s="22"/>
      <c r="AV3" s="22"/>
      <c r="AW3" s="22"/>
      <c r="AX3" s="23">
        <f>AQ3+AR3+AS3+AT3+AU3+AV3+AW3</f>
        <v>86</v>
      </c>
    </row>
    <row r="4" spans="1:50" ht="18.75">
      <c r="A4" s="7">
        <f aca="true" t="shared" si="0" ref="A4:A20">+A3+1</f>
        <v>2</v>
      </c>
      <c r="B4" s="8" t="s">
        <v>88</v>
      </c>
      <c r="C4" s="37" t="s">
        <v>154</v>
      </c>
      <c r="D4" s="17" t="s">
        <v>44</v>
      </c>
      <c r="E4" s="9">
        <f>COUNTIF(F$3:F4,F4)</f>
        <v>2</v>
      </c>
      <c r="F4" s="17" t="s">
        <v>150</v>
      </c>
      <c r="G4" s="18">
        <f>SUM(I4:O4)</f>
        <v>8853</v>
      </c>
      <c r="H4" s="11" t="str">
        <f>CONCATENATE(E4,"º-",F4)</f>
        <v>2º-T5-B</v>
      </c>
      <c r="I4" s="12">
        <f>SUM(P4*155,Q4)</f>
        <v>1542</v>
      </c>
      <c r="J4" s="12">
        <f>SUM(R4*155,S4)</f>
        <v>1433</v>
      </c>
      <c r="K4" s="12">
        <f>SUM(T4*196,U4)</f>
        <v>1606</v>
      </c>
      <c r="L4" s="12">
        <f>SUM(V4*196,W4)</f>
        <v>1423</v>
      </c>
      <c r="M4" s="12">
        <f>SUM(X4*135,Y4)</f>
        <v>1552</v>
      </c>
      <c r="N4" s="12">
        <f>SUM(Z4*135,AA4)</f>
        <v>1297</v>
      </c>
      <c r="O4" s="19"/>
      <c r="P4">
        <v>9</v>
      </c>
      <c r="Q4">
        <v>147</v>
      </c>
      <c r="R4">
        <v>9</v>
      </c>
      <c r="S4">
        <v>38</v>
      </c>
      <c r="T4">
        <v>8</v>
      </c>
      <c r="U4">
        <v>38</v>
      </c>
      <c r="V4">
        <v>7</v>
      </c>
      <c r="W4">
        <v>51</v>
      </c>
      <c r="X4">
        <v>11</v>
      </c>
      <c r="Y4">
        <v>67</v>
      </c>
      <c r="Z4">
        <v>9</v>
      </c>
      <c r="AA4" s="14">
        <v>82</v>
      </c>
      <c r="AB4" s="15">
        <f>IF(E4=1,20,0)</f>
        <v>0</v>
      </c>
      <c r="AC4" s="15">
        <f>IF(E4=2,17,0)</f>
        <v>17</v>
      </c>
      <c r="AD4" s="15">
        <f>IF(E4=3,15,0)</f>
        <v>0</v>
      </c>
      <c r="AE4" s="15">
        <f>IF(E4=4,13,0)</f>
        <v>0</v>
      </c>
      <c r="AF4" s="15">
        <f>IF(E4=5,11,0)</f>
        <v>0</v>
      </c>
      <c r="AG4" s="15">
        <f>IF(E4=6,10,0)</f>
        <v>0</v>
      </c>
      <c r="AH4" s="15">
        <f>IF(E4=7,9,0)</f>
        <v>0</v>
      </c>
      <c r="AI4" s="15">
        <f>IF(E4=8,8,0)</f>
        <v>0</v>
      </c>
      <c r="AJ4" s="15">
        <f>IF(E4=9,7,0)</f>
        <v>0</v>
      </c>
      <c r="AK4" s="15">
        <f>IF(E4=10,6,0)</f>
        <v>0</v>
      </c>
      <c r="AL4" s="15">
        <f>IF(E4=11,5,0)</f>
        <v>0</v>
      </c>
      <c r="AM4" s="15">
        <f>IF(E4=12,4,0)</f>
        <v>0</v>
      </c>
      <c r="AN4" s="15">
        <f>IF(E4=13,3,0)</f>
        <v>0</v>
      </c>
      <c r="AO4" s="15">
        <f>IF(E4=14,2,0)</f>
        <v>0</v>
      </c>
      <c r="AP4" s="15">
        <f>IF(E4=15,1,0)</f>
        <v>0</v>
      </c>
      <c r="AQ4" s="16">
        <v>23</v>
      </c>
      <c r="AR4" s="22">
        <v>20</v>
      </c>
      <c r="AS4" s="22">
        <v>26</v>
      </c>
      <c r="AT4" s="22"/>
      <c r="AU4" s="22"/>
      <c r="AV4" s="22"/>
      <c r="AW4" s="22"/>
      <c r="AX4" s="23">
        <f>AQ4+AR4+AS4+AT4+AU4+AV4+AW4</f>
        <v>69</v>
      </c>
    </row>
    <row r="5" spans="1:50" ht="18.75">
      <c r="A5" s="7">
        <f t="shared" si="0"/>
        <v>3</v>
      </c>
      <c r="B5" s="8" t="s">
        <v>88</v>
      </c>
      <c r="C5" s="37" t="s">
        <v>153</v>
      </c>
      <c r="D5" s="17"/>
      <c r="E5" s="9"/>
      <c r="F5" s="17" t="s">
        <v>150</v>
      </c>
      <c r="G5" s="18"/>
      <c r="H5" s="11"/>
      <c r="I5" s="12"/>
      <c r="J5" s="12"/>
      <c r="K5" s="12"/>
      <c r="L5" s="12"/>
      <c r="M5" s="12"/>
      <c r="N5" s="12"/>
      <c r="O5" s="19"/>
      <c r="AA5" s="14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">
        <v>20</v>
      </c>
      <c r="AR5" s="22">
        <v>23</v>
      </c>
      <c r="AS5" s="22">
        <v>23</v>
      </c>
      <c r="AT5" s="22"/>
      <c r="AU5" s="22"/>
      <c r="AV5" s="22"/>
      <c r="AW5" s="22"/>
      <c r="AX5" s="23">
        <f>AQ5+AR5+AS5+AT5+AU5+AV5+AW5</f>
        <v>66</v>
      </c>
    </row>
    <row r="6" spans="1:50" ht="18.75">
      <c r="A6" s="7">
        <f t="shared" si="0"/>
        <v>4</v>
      </c>
      <c r="B6" s="8" t="s">
        <v>41</v>
      </c>
      <c r="C6" s="37" t="s">
        <v>98</v>
      </c>
      <c r="D6" s="17"/>
      <c r="E6" s="9"/>
      <c r="F6" s="17" t="s">
        <v>150</v>
      </c>
      <c r="G6" s="18"/>
      <c r="H6" s="11"/>
      <c r="I6" s="12"/>
      <c r="J6" s="12"/>
      <c r="K6" s="12"/>
      <c r="L6" s="12"/>
      <c r="M6" s="12"/>
      <c r="N6" s="12"/>
      <c r="O6" s="19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>
        <v>18</v>
      </c>
      <c r="AR6" s="22">
        <v>18</v>
      </c>
      <c r="AS6" s="22"/>
      <c r="AT6" s="22"/>
      <c r="AU6" s="22"/>
      <c r="AV6" s="22"/>
      <c r="AW6" s="22"/>
      <c r="AX6" s="23">
        <f>AQ6+AR6+AS6+AT6+AU6+AV6+AW6</f>
        <v>36</v>
      </c>
    </row>
    <row r="7" spans="1:50" ht="18.75">
      <c r="A7" s="7">
        <f t="shared" si="0"/>
        <v>5</v>
      </c>
      <c r="B7" s="8" t="s">
        <v>119</v>
      </c>
      <c r="C7" s="36" t="s">
        <v>171</v>
      </c>
      <c r="D7" s="17" t="s">
        <v>49</v>
      </c>
      <c r="E7" s="9">
        <f>COUNTIF(F$3:F7,F7)</f>
        <v>5</v>
      </c>
      <c r="F7" s="17" t="s">
        <v>150</v>
      </c>
      <c r="G7" s="18">
        <f>SUM(I7:O7)</f>
        <v>8093</v>
      </c>
      <c r="H7" s="11" t="str">
        <f>CONCATENATE(E7,"º-",F7)</f>
        <v>5º-T5-B</v>
      </c>
      <c r="I7" s="12">
        <f>SUM(P7*155,Q7)</f>
        <v>1263</v>
      </c>
      <c r="J7" s="12">
        <f>SUM(R7*155,S7)</f>
        <v>1366</v>
      </c>
      <c r="K7" s="12">
        <f>SUM(T7*196,U7)</f>
        <v>1457</v>
      </c>
      <c r="L7" s="12">
        <f>SUM(V7*196,W7)</f>
        <v>1411</v>
      </c>
      <c r="M7" s="12">
        <f>SUM(X7*135,Y7)</f>
        <v>1102</v>
      </c>
      <c r="N7" s="12">
        <f>SUM(Z7*135,AA7)</f>
        <v>1494</v>
      </c>
      <c r="O7" s="19"/>
      <c r="P7">
        <v>8</v>
      </c>
      <c r="Q7">
        <v>23</v>
      </c>
      <c r="R7">
        <v>8</v>
      </c>
      <c r="S7">
        <v>126</v>
      </c>
      <c r="T7">
        <v>7</v>
      </c>
      <c r="U7">
        <v>85</v>
      </c>
      <c r="V7">
        <v>7</v>
      </c>
      <c r="W7">
        <v>39</v>
      </c>
      <c r="X7">
        <v>8</v>
      </c>
      <c r="Y7">
        <v>22</v>
      </c>
      <c r="Z7">
        <v>11</v>
      </c>
      <c r="AA7" s="14">
        <v>9</v>
      </c>
      <c r="AB7" s="15">
        <f>IF(E7=1,20,0)</f>
        <v>0</v>
      </c>
      <c r="AC7" s="15">
        <f>IF(E7=2,17,0)</f>
        <v>0</v>
      </c>
      <c r="AD7" s="15">
        <f>IF(E7=3,15,0)</f>
        <v>0</v>
      </c>
      <c r="AE7" s="15">
        <f>IF(E7=4,13,0)</f>
        <v>0</v>
      </c>
      <c r="AF7" s="15">
        <f>IF(E7=5,11,0)</f>
        <v>11</v>
      </c>
      <c r="AG7" s="15">
        <f>IF(E7=6,10,0)</f>
        <v>0</v>
      </c>
      <c r="AH7" s="15">
        <f>IF(E7=7,9,0)</f>
        <v>0</v>
      </c>
      <c r="AI7" s="15">
        <f>IF(E7=8,8,0)</f>
        <v>0</v>
      </c>
      <c r="AJ7" s="15">
        <f>IF(E7=9,7,0)</f>
        <v>0</v>
      </c>
      <c r="AK7" s="15">
        <f>IF(E7=10,6,0)</f>
        <v>0</v>
      </c>
      <c r="AL7" s="15">
        <f>IF(E7=11,5,0)</f>
        <v>0</v>
      </c>
      <c r="AM7" s="15">
        <f>IF(E7=12,4,0)</f>
        <v>0</v>
      </c>
      <c r="AN7" s="15">
        <f>IF(E7=13,3,0)</f>
        <v>0</v>
      </c>
      <c r="AO7" s="15">
        <f>IF(E7=14,2,0)</f>
        <v>0</v>
      </c>
      <c r="AP7" s="15">
        <f>IF(E7=15,1,0)</f>
        <v>0</v>
      </c>
      <c r="AQ7" s="16"/>
      <c r="AR7" s="22">
        <v>30</v>
      </c>
      <c r="AS7" s="22"/>
      <c r="AT7" s="22"/>
      <c r="AU7" s="22"/>
      <c r="AV7" s="22"/>
      <c r="AW7" s="22"/>
      <c r="AX7" s="23">
        <f>AQ7+AR7+AS7+AT7+AU7+AV7+AW7</f>
        <v>30</v>
      </c>
    </row>
    <row r="8" spans="1:50" ht="18.75">
      <c r="A8" s="7">
        <f t="shared" si="0"/>
        <v>6</v>
      </c>
      <c r="B8" s="8" t="s">
        <v>119</v>
      </c>
      <c r="C8" s="37" t="s">
        <v>156</v>
      </c>
      <c r="D8" s="17" t="s">
        <v>49</v>
      </c>
      <c r="E8" s="9">
        <f>COUNTIF(F$3:F8,F8)</f>
        <v>6</v>
      </c>
      <c r="F8" s="17" t="s">
        <v>150</v>
      </c>
      <c r="G8" s="18">
        <f>SUM(I8:O8)</f>
        <v>9776</v>
      </c>
      <c r="H8" s="11" t="str">
        <f>CONCATENATE(E8,"º-",F8)</f>
        <v>6º-T5-B</v>
      </c>
      <c r="I8" s="12">
        <f>SUM(P8*155,Q8)</f>
        <v>1574</v>
      </c>
      <c r="J8" s="12">
        <f>SUM(R8*155,S8)</f>
        <v>1449</v>
      </c>
      <c r="K8" s="12">
        <f>SUM(T8*196,U8)</f>
        <v>1670</v>
      </c>
      <c r="L8" s="12">
        <f>SUM(V8*196,W8)</f>
        <v>1619</v>
      </c>
      <c r="M8" s="12">
        <f>SUM(X8*135,Y8)</f>
        <v>1642</v>
      </c>
      <c r="N8" s="12">
        <f>SUM(Z8*135,AA8)</f>
        <v>1822</v>
      </c>
      <c r="O8" s="19"/>
      <c r="P8">
        <v>10</v>
      </c>
      <c r="Q8">
        <v>24</v>
      </c>
      <c r="R8">
        <v>9</v>
      </c>
      <c r="S8">
        <v>54</v>
      </c>
      <c r="T8">
        <v>8</v>
      </c>
      <c r="U8">
        <v>102</v>
      </c>
      <c r="V8">
        <v>8</v>
      </c>
      <c r="W8">
        <v>51</v>
      </c>
      <c r="X8">
        <v>12</v>
      </c>
      <c r="Y8">
        <v>22</v>
      </c>
      <c r="Z8">
        <v>13</v>
      </c>
      <c r="AA8" s="14">
        <v>67</v>
      </c>
      <c r="AB8" s="15">
        <f>IF(E8=1,20,0)</f>
        <v>0</v>
      </c>
      <c r="AC8" s="15">
        <f>IF(E8=2,17,0)</f>
        <v>0</v>
      </c>
      <c r="AD8" s="15">
        <f>IF(E8=3,15,0)</f>
        <v>0</v>
      </c>
      <c r="AE8" s="15">
        <f>IF(E8=4,13,0)</f>
        <v>0</v>
      </c>
      <c r="AF8" s="15">
        <f>IF(E8=5,11,0)</f>
        <v>0</v>
      </c>
      <c r="AG8" s="15">
        <f>IF(E8=6,10,0)</f>
        <v>10</v>
      </c>
      <c r="AH8" s="15">
        <f>IF(E8=7,9,0)</f>
        <v>0</v>
      </c>
      <c r="AI8" s="15">
        <f>IF(E8=8,8,0)</f>
        <v>0</v>
      </c>
      <c r="AJ8" s="15">
        <f>IF(E8=9,7,0)</f>
        <v>0</v>
      </c>
      <c r="AK8" s="15">
        <f>IF(E8=10,6,0)</f>
        <v>0</v>
      </c>
      <c r="AL8" s="15">
        <f>IF(E8=11,5,0)</f>
        <v>0</v>
      </c>
      <c r="AM8" s="15">
        <f>IF(E8=12,4,0)</f>
        <v>0</v>
      </c>
      <c r="AN8" s="15">
        <f>IF(E8=13,3,0)</f>
        <v>0</v>
      </c>
      <c r="AO8" s="15">
        <f>IF(E8=14,2,0)</f>
        <v>0</v>
      </c>
      <c r="AP8" s="15">
        <f>IF(E8=15,1,0)</f>
        <v>0</v>
      </c>
      <c r="AQ8" s="16">
        <v>26</v>
      </c>
      <c r="AR8" s="22"/>
      <c r="AS8" s="22"/>
      <c r="AT8" s="22"/>
      <c r="AU8" s="22"/>
      <c r="AV8" s="22"/>
      <c r="AW8" s="22"/>
      <c r="AX8" s="23">
        <f>AQ8+AR8+AS8+AT8+AU8+AV8+AW8</f>
        <v>26</v>
      </c>
    </row>
    <row r="9" spans="1:50" ht="18.75">
      <c r="A9" s="7">
        <f t="shared" si="0"/>
        <v>7</v>
      </c>
      <c r="B9" s="8"/>
      <c r="C9" s="36"/>
      <c r="D9" s="17" t="s">
        <v>49</v>
      </c>
      <c r="E9" s="9">
        <f>COUNTIF(F$3:F9,F9)</f>
        <v>7</v>
      </c>
      <c r="F9" s="17" t="s">
        <v>150</v>
      </c>
      <c r="G9" s="18">
        <f>SUM(I9:O9)</f>
        <v>8093</v>
      </c>
      <c r="H9" s="11" t="str">
        <f>CONCATENATE(E9,"º-",F9)</f>
        <v>7º-T5-B</v>
      </c>
      <c r="I9" s="12">
        <f>SUM(P9*155,Q9)</f>
        <v>1263</v>
      </c>
      <c r="J9" s="12">
        <f>SUM(R9*155,S9)</f>
        <v>1366</v>
      </c>
      <c r="K9" s="12">
        <f>SUM(T9*196,U9)</f>
        <v>1457</v>
      </c>
      <c r="L9" s="12">
        <f>SUM(V9*196,W9)</f>
        <v>1411</v>
      </c>
      <c r="M9" s="12">
        <f>SUM(X9*135,Y9)</f>
        <v>1102</v>
      </c>
      <c r="N9" s="12">
        <f>SUM(Z9*135,AA9)</f>
        <v>1494</v>
      </c>
      <c r="O9" s="19"/>
      <c r="P9">
        <v>8</v>
      </c>
      <c r="Q9">
        <v>23</v>
      </c>
      <c r="R9">
        <v>8</v>
      </c>
      <c r="S9">
        <v>126</v>
      </c>
      <c r="T9">
        <v>7</v>
      </c>
      <c r="U9">
        <v>85</v>
      </c>
      <c r="V9">
        <v>7</v>
      </c>
      <c r="W9">
        <v>39</v>
      </c>
      <c r="X9">
        <v>8</v>
      </c>
      <c r="Y9">
        <v>22</v>
      </c>
      <c r="Z9">
        <v>11</v>
      </c>
      <c r="AA9" s="14">
        <v>9</v>
      </c>
      <c r="AB9" s="15">
        <f>IF(E9=1,20,0)</f>
        <v>0</v>
      </c>
      <c r="AC9" s="15">
        <f>IF(E9=2,17,0)</f>
        <v>0</v>
      </c>
      <c r="AD9" s="15">
        <f>IF(E9=3,15,0)</f>
        <v>0</v>
      </c>
      <c r="AE9" s="15">
        <f>IF(E9=4,13,0)</f>
        <v>0</v>
      </c>
      <c r="AF9" s="15">
        <f>IF(E9=5,11,0)</f>
        <v>0</v>
      </c>
      <c r="AG9" s="15">
        <f>IF(E9=6,10,0)</f>
        <v>0</v>
      </c>
      <c r="AH9" s="15">
        <f>IF(E9=7,9,0)</f>
        <v>9</v>
      </c>
      <c r="AI9" s="15">
        <f>IF(E9=8,8,0)</f>
        <v>0</v>
      </c>
      <c r="AJ9" s="15">
        <f>IF(E9=9,7,0)</f>
        <v>0</v>
      </c>
      <c r="AK9" s="15">
        <f>IF(E9=10,6,0)</f>
        <v>0</v>
      </c>
      <c r="AL9" s="15">
        <f>IF(E9=11,5,0)</f>
        <v>0</v>
      </c>
      <c r="AM9" s="15">
        <f>IF(E9=12,4,0)</f>
        <v>0</v>
      </c>
      <c r="AN9" s="15">
        <f>IF(E9=13,3,0)</f>
        <v>0</v>
      </c>
      <c r="AO9" s="15">
        <f>IF(E9=14,2,0)</f>
        <v>0</v>
      </c>
      <c r="AP9" s="15">
        <f>IF(E9=15,1,0)</f>
        <v>0</v>
      </c>
      <c r="AQ9" s="16"/>
      <c r="AR9" s="22"/>
      <c r="AS9" s="22"/>
      <c r="AT9" s="22"/>
      <c r="AU9" s="22"/>
      <c r="AV9" s="22"/>
      <c r="AW9" s="22"/>
      <c r="AX9" s="23">
        <f aca="true" t="shared" si="1" ref="AX9:AX22">AQ9+AR9+AS9+AT9+AU9+AV9+AW9</f>
        <v>0</v>
      </c>
    </row>
    <row r="10" spans="1:50" ht="18.75">
      <c r="A10" s="7">
        <f t="shared" si="0"/>
        <v>8</v>
      </c>
      <c r="B10" s="8"/>
      <c r="C10" s="38"/>
      <c r="D10" s="17"/>
      <c r="E10" s="9"/>
      <c r="F10" s="17" t="s">
        <v>150</v>
      </c>
      <c r="G10" s="18"/>
      <c r="H10" s="11"/>
      <c r="I10" s="12"/>
      <c r="J10" s="12"/>
      <c r="K10" s="12"/>
      <c r="L10" s="12"/>
      <c r="M10" s="12"/>
      <c r="N10" s="12"/>
      <c r="O10" s="19"/>
      <c r="AA10" s="1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  <c r="AR10" s="22"/>
      <c r="AS10" s="22"/>
      <c r="AT10" s="22"/>
      <c r="AU10" s="22"/>
      <c r="AV10" s="22"/>
      <c r="AW10" s="22"/>
      <c r="AX10" s="23">
        <f t="shared" si="1"/>
        <v>0</v>
      </c>
    </row>
    <row r="11" spans="1:50" ht="18.75">
      <c r="A11" s="7">
        <f t="shared" si="0"/>
        <v>9</v>
      </c>
      <c r="B11" s="8"/>
      <c r="C11" s="37"/>
      <c r="D11" s="17" t="s">
        <v>49</v>
      </c>
      <c r="E11" s="9">
        <f>COUNTIF(F$3:F11,F11)</f>
        <v>9</v>
      </c>
      <c r="F11" s="17" t="s">
        <v>150</v>
      </c>
      <c r="G11" s="18">
        <f>SUM(I11:O11)</f>
        <v>5512</v>
      </c>
      <c r="H11" s="11" t="str">
        <f>CONCATENATE(E11,"º-",F11)</f>
        <v>9º-T5-B</v>
      </c>
      <c r="I11" s="12">
        <f>SUM(P11*155,Q11)</f>
        <v>0</v>
      </c>
      <c r="J11" s="12">
        <f>SUM(R11*155,S11)</f>
        <v>1148</v>
      </c>
      <c r="K11" s="12">
        <f>SUM(T11*196,U11)</f>
        <v>1570</v>
      </c>
      <c r="L11" s="12">
        <f>SUM(V11*196,W11)</f>
        <v>1235</v>
      </c>
      <c r="M11" s="12">
        <f>SUM(X11*135,Y11)</f>
        <v>1151</v>
      </c>
      <c r="N11" s="12">
        <f>SUM(Z11*135,AA11)</f>
        <v>408</v>
      </c>
      <c r="O11" s="19"/>
      <c r="P11">
        <v>0</v>
      </c>
      <c r="Q11">
        <v>0</v>
      </c>
      <c r="R11">
        <v>7</v>
      </c>
      <c r="S11">
        <v>63</v>
      </c>
      <c r="T11">
        <v>8</v>
      </c>
      <c r="U11">
        <v>2</v>
      </c>
      <c r="V11">
        <v>6</v>
      </c>
      <c r="W11">
        <v>59</v>
      </c>
      <c r="X11">
        <v>8</v>
      </c>
      <c r="Y11">
        <v>71</v>
      </c>
      <c r="Z11">
        <v>3</v>
      </c>
      <c r="AA11" s="14">
        <v>3</v>
      </c>
      <c r="AB11" s="15">
        <f>IF(E11=1,20,0)</f>
        <v>0</v>
      </c>
      <c r="AC11" s="15">
        <f>IF(E11=2,17,0)</f>
        <v>0</v>
      </c>
      <c r="AD11" s="15">
        <f>IF(E11=3,15,0)</f>
        <v>0</v>
      </c>
      <c r="AE11" s="15">
        <f>IF(E11=4,13,0)</f>
        <v>0</v>
      </c>
      <c r="AF11" s="15">
        <f>IF(E11=5,11,0)</f>
        <v>0</v>
      </c>
      <c r="AG11" s="15">
        <f>IF(E11=6,10,0)</f>
        <v>0</v>
      </c>
      <c r="AH11" s="15">
        <f>IF(E11=7,9,0)</f>
        <v>0</v>
      </c>
      <c r="AI11" s="15">
        <f>IF(E11=8,8,0)</f>
        <v>0</v>
      </c>
      <c r="AJ11" s="15">
        <f>IF(E11=9,7,0)</f>
        <v>7</v>
      </c>
      <c r="AK11" s="15">
        <f>IF(E11=10,6,0)</f>
        <v>0</v>
      </c>
      <c r="AL11" s="15">
        <f>IF(E11=11,5,0)</f>
        <v>0</v>
      </c>
      <c r="AM11" s="15">
        <f>IF(E11=12,4,0)</f>
        <v>0</v>
      </c>
      <c r="AN11" s="15">
        <f>IF(E11=13,3,0)</f>
        <v>0</v>
      </c>
      <c r="AO11" s="15">
        <f>IF(E11=14,2,0)</f>
        <v>0</v>
      </c>
      <c r="AP11" s="15">
        <f>IF(E11=15,1,0)</f>
        <v>0</v>
      </c>
      <c r="AQ11" s="16"/>
      <c r="AR11" s="22"/>
      <c r="AS11" s="22"/>
      <c r="AT11" s="22"/>
      <c r="AU11" s="22"/>
      <c r="AV11" s="22"/>
      <c r="AW11" s="22"/>
      <c r="AX11" s="23">
        <f t="shared" si="1"/>
        <v>0</v>
      </c>
    </row>
    <row r="12" spans="1:50" ht="18.75">
      <c r="A12" s="7">
        <f t="shared" si="0"/>
        <v>10</v>
      </c>
      <c r="B12" s="8"/>
      <c r="C12" s="37"/>
      <c r="D12" s="17" t="s">
        <v>44</v>
      </c>
      <c r="E12" s="9">
        <f>COUNTIF(F$3:F12,F12)</f>
        <v>10</v>
      </c>
      <c r="F12" s="17" t="s">
        <v>150</v>
      </c>
      <c r="G12" s="18">
        <f>SUM(I12:O12)</f>
        <v>10011</v>
      </c>
      <c r="H12" s="11" t="str">
        <f>CONCATENATE(E12,"º-",F12)</f>
        <v>10º-T5-B</v>
      </c>
      <c r="I12" s="12">
        <f>SUM(P12*155,Q12)</f>
        <v>1654</v>
      </c>
      <c r="J12" s="12">
        <f>SUM(R12*155,S12)</f>
        <v>1497</v>
      </c>
      <c r="K12" s="12">
        <f>SUM(T12*196,U12)</f>
        <v>1720</v>
      </c>
      <c r="L12" s="12">
        <f>SUM(V12*196,W12)</f>
        <v>1671</v>
      </c>
      <c r="M12" s="12">
        <f>SUM(X12*135,Y12)</f>
        <v>1750</v>
      </c>
      <c r="N12" s="12">
        <f>SUM(Z12*135,AA12)</f>
        <v>1719</v>
      </c>
      <c r="O12" s="19"/>
      <c r="P12">
        <v>10</v>
      </c>
      <c r="Q12">
        <v>104</v>
      </c>
      <c r="R12">
        <v>9</v>
      </c>
      <c r="S12">
        <v>102</v>
      </c>
      <c r="T12">
        <v>8</v>
      </c>
      <c r="U12">
        <v>152</v>
      </c>
      <c r="V12">
        <v>8</v>
      </c>
      <c r="W12">
        <v>103</v>
      </c>
      <c r="X12">
        <v>12</v>
      </c>
      <c r="Y12">
        <v>130</v>
      </c>
      <c r="Z12">
        <v>12</v>
      </c>
      <c r="AA12" s="14">
        <v>99</v>
      </c>
      <c r="AB12" s="15">
        <f>IF(E12=1,20,0)</f>
        <v>0</v>
      </c>
      <c r="AC12" s="15">
        <f>IF(E12=2,17,0)</f>
        <v>0</v>
      </c>
      <c r="AD12" s="15">
        <f>IF(E12=3,15,0)</f>
        <v>0</v>
      </c>
      <c r="AE12" s="15">
        <f>IF(E12=4,13,0)</f>
        <v>0</v>
      </c>
      <c r="AF12" s="15">
        <f>IF(E12=5,11,0)</f>
        <v>0</v>
      </c>
      <c r="AG12" s="15">
        <f>IF(E12=6,10,0)</f>
        <v>0</v>
      </c>
      <c r="AH12" s="15">
        <f>IF(E12=7,9,0)</f>
        <v>0</v>
      </c>
      <c r="AI12" s="15">
        <f>IF(E12=8,8,0)</f>
        <v>0</v>
      </c>
      <c r="AJ12" s="15">
        <f>IF(E12=9,7,0)</f>
        <v>0</v>
      </c>
      <c r="AK12" s="15">
        <f>IF(E12=10,6,0)</f>
        <v>6</v>
      </c>
      <c r="AL12" s="15">
        <f>IF(E12=11,5,0)</f>
        <v>0</v>
      </c>
      <c r="AM12" s="15">
        <f>IF(E12=12,4,0)</f>
        <v>0</v>
      </c>
      <c r="AN12" s="15">
        <f>IF(E12=13,3,0)</f>
        <v>0</v>
      </c>
      <c r="AO12" s="15">
        <f>IF(E12=14,2,0)</f>
        <v>0</v>
      </c>
      <c r="AP12" s="15">
        <f>IF(E12=15,1,0)</f>
        <v>0</v>
      </c>
      <c r="AQ12" s="16"/>
      <c r="AR12" s="22"/>
      <c r="AS12" s="22"/>
      <c r="AT12" s="22"/>
      <c r="AU12" s="22"/>
      <c r="AV12" s="22"/>
      <c r="AW12" s="22"/>
      <c r="AX12" s="23">
        <f t="shared" si="1"/>
        <v>0</v>
      </c>
    </row>
    <row r="13" spans="1:50" ht="18.75">
      <c r="A13" s="7">
        <f t="shared" si="0"/>
        <v>11</v>
      </c>
      <c r="B13" s="8"/>
      <c r="C13" s="37"/>
      <c r="D13" s="17"/>
      <c r="E13" s="9"/>
      <c r="F13" s="17" t="s">
        <v>150</v>
      </c>
      <c r="G13" s="18"/>
      <c r="H13" s="11"/>
      <c r="I13" s="12"/>
      <c r="J13" s="12"/>
      <c r="K13" s="12"/>
      <c r="L13" s="12"/>
      <c r="M13" s="12"/>
      <c r="N13" s="12"/>
      <c r="O13" s="19"/>
      <c r="AA13" s="1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6"/>
      <c r="AR13" s="22"/>
      <c r="AS13" s="22"/>
      <c r="AT13" s="22"/>
      <c r="AU13" s="22"/>
      <c r="AV13" s="22"/>
      <c r="AW13" s="22"/>
      <c r="AX13" s="23">
        <f t="shared" si="1"/>
        <v>0</v>
      </c>
    </row>
    <row r="14" spans="1:50" ht="18.75">
      <c r="A14" s="7">
        <f t="shared" si="0"/>
        <v>12</v>
      </c>
      <c r="B14" s="17"/>
      <c r="C14" s="17"/>
      <c r="D14" s="17"/>
      <c r="E14" s="9"/>
      <c r="F14" s="17" t="s">
        <v>150</v>
      </c>
      <c r="G14" s="18"/>
      <c r="H14" s="11"/>
      <c r="I14" s="12"/>
      <c r="J14" s="12"/>
      <c r="K14" s="12"/>
      <c r="L14" s="12"/>
      <c r="M14" s="12"/>
      <c r="N14" s="12"/>
      <c r="O14" s="19"/>
      <c r="AA14" s="14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22"/>
      <c r="AS14" s="22"/>
      <c r="AT14" s="22"/>
      <c r="AU14" s="22"/>
      <c r="AV14" s="22"/>
      <c r="AW14" s="22"/>
      <c r="AX14" s="23">
        <f t="shared" si="1"/>
        <v>0</v>
      </c>
    </row>
    <row r="15" spans="1:50" ht="18.75">
      <c r="A15" s="7">
        <f t="shared" si="0"/>
        <v>13</v>
      </c>
      <c r="B15" s="17"/>
      <c r="C15" s="17"/>
      <c r="D15" s="17" t="s">
        <v>44</v>
      </c>
      <c r="E15" s="9">
        <f>COUNTIF(F$3:F15,F15)</f>
        <v>13</v>
      </c>
      <c r="F15" s="17" t="s">
        <v>150</v>
      </c>
      <c r="G15" s="18">
        <f>SUM(I15:O15)</f>
        <v>1247</v>
      </c>
      <c r="H15" s="11" t="str">
        <f>CONCATENATE(E15,"º-",F15)</f>
        <v>13º-T5-B</v>
      </c>
      <c r="I15" s="12">
        <f>SUM(P15*155,Q15)</f>
        <v>155</v>
      </c>
      <c r="J15" s="12">
        <f>SUM(R15*155,S15)</f>
        <v>896</v>
      </c>
      <c r="K15" s="12">
        <f>SUM(T15*196,U15)</f>
        <v>196</v>
      </c>
      <c r="L15" s="12">
        <f>SUM(V15*196,W15)</f>
        <v>0</v>
      </c>
      <c r="M15" s="12">
        <f>SUM(X15*135,Y15)</f>
        <v>0</v>
      </c>
      <c r="N15" s="12">
        <f>SUM(Z15*135,AA15)</f>
        <v>0</v>
      </c>
      <c r="O15" s="19"/>
      <c r="P15">
        <v>1</v>
      </c>
      <c r="Q15">
        <v>0</v>
      </c>
      <c r="R15">
        <v>5</v>
      </c>
      <c r="S15">
        <v>121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14">
        <v>0</v>
      </c>
      <c r="AB15" s="15">
        <f>IF(E15=1,20,0)</f>
        <v>0</v>
      </c>
      <c r="AC15" s="15">
        <f>IF(E15=2,17,0)</f>
        <v>0</v>
      </c>
      <c r="AD15" s="15">
        <f>IF(E15=3,15,0)</f>
        <v>0</v>
      </c>
      <c r="AE15" s="15">
        <f>IF(E15=4,13,0)</f>
        <v>0</v>
      </c>
      <c r="AF15" s="15">
        <f>IF(E15=5,11,0)</f>
        <v>0</v>
      </c>
      <c r="AG15" s="15">
        <f>IF(E15=6,10,0)</f>
        <v>0</v>
      </c>
      <c r="AH15" s="15">
        <f>IF(E15=7,9,0)</f>
        <v>0</v>
      </c>
      <c r="AI15" s="15">
        <f>IF(E15=8,8,0)</f>
        <v>0</v>
      </c>
      <c r="AJ15" s="15">
        <f>IF(E15=9,7,0)</f>
        <v>0</v>
      </c>
      <c r="AK15" s="15">
        <f>IF(E15=10,6,0)</f>
        <v>0</v>
      </c>
      <c r="AL15" s="15">
        <f>IF(E15=11,5,0)</f>
        <v>0</v>
      </c>
      <c r="AM15" s="15">
        <f>IF(E15=12,4,0)</f>
        <v>0</v>
      </c>
      <c r="AN15" s="15">
        <f>IF(E15=13,3,0)</f>
        <v>3</v>
      </c>
      <c r="AO15" s="15">
        <f>IF(E15=14,2,0)</f>
        <v>0</v>
      </c>
      <c r="AP15" s="15">
        <f>IF(E15=15,1,0)</f>
        <v>0</v>
      </c>
      <c r="AQ15" s="16"/>
      <c r="AR15" s="22"/>
      <c r="AS15" s="22"/>
      <c r="AT15" s="22"/>
      <c r="AU15" s="22"/>
      <c r="AV15" s="22"/>
      <c r="AW15" s="22"/>
      <c r="AX15" s="23">
        <f t="shared" si="1"/>
        <v>0</v>
      </c>
    </row>
    <row r="16" spans="1:50" ht="18.75">
      <c r="A16" s="7">
        <f t="shared" si="0"/>
        <v>14</v>
      </c>
      <c r="B16" s="17"/>
      <c r="C16" s="17"/>
      <c r="D16" s="17"/>
      <c r="E16" s="9"/>
      <c r="F16" s="17" t="s">
        <v>150</v>
      </c>
      <c r="G16" s="18"/>
      <c r="H16" s="11"/>
      <c r="I16" s="12"/>
      <c r="J16" s="12"/>
      <c r="K16" s="12"/>
      <c r="L16" s="12"/>
      <c r="M16" s="12"/>
      <c r="N16" s="12"/>
      <c r="O16" s="19"/>
      <c r="AA16" s="14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  <c r="AR16" s="22"/>
      <c r="AS16" s="22"/>
      <c r="AT16" s="22"/>
      <c r="AU16" s="22"/>
      <c r="AV16" s="22"/>
      <c r="AW16" s="22"/>
      <c r="AX16" s="23">
        <f t="shared" si="1"/>
        <v>0</v>
      </c>
    </row>
    <row r="17" spans="1:50" ht="18.75">
      <c r="A17" s="7">
        <f t="shared" si="0"/>
        <v>15</v>
      </c>
      <c r="B17" s="17"/>
      <c r="C17" s="17"/>
      <c r="D17" s="17"/>
      <c r="E17" s="9"/>
      <c r="F17" s="17" t="s">
        <v>150</v>
      </c>
      <c r="G17" s="18"/>
      <c r="H17" s="11"/>
      <c r="I17" s="12"/>
      <c r="J17" s="12"/>
      <c r="K17" s="12"/>
      <c r="L17" s="12"/>
      <c r="M17" s="12"/>
      <c r="N17" s="12"/>
      <c r="O17" s="19"/>
      <c r="AA17" s="14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22"/>
      <c r="AS17" s="22"/>
      <c r="AT17" s="22"/>
      <c r="AU17" s="22"/>
      <c r="AV17" s="22"/>
      <c r="AW17" s="22"/>
      <c r="AX17" s="23">
        <f t="shared" si="1"/>
        <v>0</v>
      </c>
    </row>
    <row r="18" spans="1:50" ht="18.75">
      <c r="A18" s="7">
        <f t="shared" si="0"/>
        <v>16</v>
      </c>
      <c r="B18" s="17"/>
      <c r="C18" s="17"/>
      <c r="D18" s="17"/>
      <c r="E18" s="9"/>
      <c r="F18" s="17" t="s">
        <v>150</v>
      </c>
      <c r="G18" s="18"/>
      <c r="H18" s="11"/>
      <c r="I18" s="12"/>
      <c r="J18" s="12"/>
      <c r="K18" s="12"/>
      <c r="L18" s="12"/>
      <c r="M18" s="12"/>
      <c r="N18" s="12"/>
      <c r="O18" s="19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AR18" s="22"/>
      <c r="AS18" s="22"/>
      <c r="AT18" s="22"/>
      <c r="AU18" s="22"/>
      <c r="AV18" s="22"/>
      <c r="AW18" s="22"/>
      <c r="AX18" s="23">
        <f t="shared" si="1"/>
        <v>0</v>
      </c>
    </row>
    <row r="19" spans="1:50" ht="18.75">
      <c r="A19" s="7">
        <f t="shared" si="0"/>
        <v>17</v>
      </c>
      <c r="B19" s="17"/>
      <c r="C19" s="17"/>
      <c r="D19" s="17"/>
      <c r="E19" s="9"/>
      <c r="F19" s="17" t="s">
        <v>150</v>
      </c>
      <c r="G19" s="18"/>
      <c r="H19" s="11"/>
      <c r="I19" s="12"/>
      <c r="J19" s="12"/>
      <c r="K19" s="12"/>
      <c r="L19" s="12"/>
      <c r="M19" s="12"/>
      <c r="N19" s="12"/>
      <c r="O19" s="19"/>
      <c r="AA19" s="14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  <c r="AR19" s="22"/>
      <c r="AS19" s="22"/>
      <c r="AT19" s="22"/>
      <c r="AU19" s="22"/>
      <c r="AV19" s="22"/>
      <c r="AW19" s="22"/>
      <c r="AX19" s="23">
        <f t="shared" si="1"/>
        <v>0</v>
      </c>
    </row>
    <row r="20" spans="1:50" ht="18.75">
      <c r="A20" s="7">
        <f t="shared" si="0"/>
        <v>18</v>
      </c>
      <c r="B20" s="17"/>
      <c r="C20" s="17"/>
      <c r="D20" s="17"/>
      <c r="E20" s="9"/>
      <c r="F20" s="17" t="s">
        <v>150</v>
      </c>
      <c r="G20" s="18"/>
      <c r="H20" s="11"/>
      <c r="I20" s="12"/>
      <c r="J20" s="12"/>
      <c r="K20" s="12"/>
      <c r="L20" s="12"/>
      <c r="M20" s="12"/>
      <c r="N20" s="12"/>
      <c r="O20" s="19"/>
      <c r="AA20" s="14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6"/>
      <c r="AR20" s="22"/>
      <c r="AS20" s="22"/>
      <c r="AT20" s="22"/>
      <c r="AU20" s="22"/>
      <c r="AV20" s="22"/>
      <c r="AW20" s="22"/>
      <c r="AX20" s="23">
        <f t="shared" si="1"/>
        <v>0</v>
      </c>
    </row>
    <row r="21" spans="1:50" ht="18.75">
      <c r="A21" s="7">
        <f>+A20+1</f>
        <v>19</v>
      </c>
      <c r="B21" s="8"/>
      <c r="C21" s="8"/>
      <c r="D21" s="17"/>
      <c r="E21" s="9"/>
      <c r="F21" s="17" t="s">
        <v>150</v>
      </c>
      <c r="G21" s="18"/>
      <c r="H21" s="11"/>
      <c r="I21" s="12"/>
      <c r="J21" s="12"/>
      <c r="K21" s="12"/>
      <c r="L21" s="12"/>
      <c r="M21" s="12"/>
      <c r="N21" s="12"/>
      <c r="O21" s="19"/>
      <c r="AA21" s="14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  <c r="AR21" s="22"/>
      <c r="AS21" s="22"/>
      <c r="AT21" s="22"/>
      <c r="AU21" s="22"/>
      <c r="AV21" s="22"/>
      <c r="AW21" s="22"/>
      <c r="AX21" s="23">
        <f t="shared" si="1"/>
        <v>0</v>
      </c>
    </row>
    <row r="22" spans="1:50" ht="18.75">
      <c r="A22" s="7">
        <f>+A21+1</f>
        <v>20</v>
      </c>
      <c r="B22" s="8"/>
      <c r="C22" s="8"/>
      <c r="D22" s="17"/>
      <c r="E22" s="9"/>
      <c r="F22" s="17" t="s">
        <v>150</v>
      </c>
      <c r="G22" s="18"/>
      <c r="H22" s="11"/>
      <c r="I22" s="12"/>
      <c r="J22" s="12"/>
      <c r="K22" s="12"/>
      <c r="L22" s="12"/>
      <c r="M22" s="12"/>
      <c r="N22" s="12"/>
      <c r="O22" s="19"/>
      <c r="AA22" s="14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6"/>
      <c r="AR22" s="22"/>
      <c r="AS22" s="22"/>
      <c r="AT22" s="22"/>
      <c r="AU22" s="22"/>
      <c r="AV22" s="22"/>
      <c r="AW22" s="22"/>
      <c r="AX22" s="23">
        <f t="shared" si="1"/>
        <v>0</v>
      </c>
    </row>
  </sheetData>
  <sheetProtection/>
  <conditionalFormatting sqref="I3:N22">
    <cfRule type="cellIs" priority="1" dxfId="7" operator="equal" stopIfTrue="1">
      <formula>#REF!</formula>
    </cfRule>
    <cfRule type="cellIs" priority="2" dxfId="6" operator="greaterThan" stopIfTrue="1">
      <formula>100</formula>
    </cfRule>
  </conditionalFormatting>
  <conditionalFormatting sqref="E3:E22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2008-01-30T10:24:47Z</cp:lastPrinted>
  <dcterms:created xsi:type="dcterms:W3CDTF">2008-01-30T09:53:00Z</dcterms:created>
  <dcterms:modified xsi:type="dcterms:W3CDTF">2009-03-29T00:08:34Z</dcterms:modified>
  <cp:category/>
  <cp:version/>
  <cp:contentType/>
  <cp:contentStatus/>
</cp:coreProperties>
</file>